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jharris/Desktop/"/>
    </mc:Choice>
  </mc:AlternateContent>
  <xr:revisionPtr revIDLastSave="0" documentId="13_ncr:1_{62314006-260C-EC43-B97C-508F72A8C9A1}" xr6:coauthVersionLast="47" xr6:coauthVersionMax="47" xr10:uidLastSave="{00000000-0000-0000-0000-000000000000}"/>
  <bookViews>
    <workbookView xWindow="4100" yWindow="900" windowWidth="23040" windowHeight="158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R52" i="1"/>
  <c r="F12" i="1"/>
  <c r="F11" i="1"/>
  <c r="D12" i="1"/>
  <c r="D11" i="1"/>
  <c r="C14" i="1"/>
  <c r="Q52" i="1"/>
  <c r="Q35" i="1"/>
  <c r="P35" i="1"/>
  <c r="P52" i="1"/>
  <c r="O52" i="1"/>
  <c r="O35" i="1"/>
  <c r="N52" i="1"/>
  <c r="U35" i="1" l="1"/>
  <c r="U52" i="1"/>
  <c r="N35" i="1"/>
  <c r="N29" i="1"/>
  <c r="M52" i="1" l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<sst xmlns="http://schemas.openxmlformats.org/spreadsheetml/2006/main" count="145" uniqueCount="76">
  <si>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</si>
  <si>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</si>
  <si>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</si>
  <si>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</si>
  <si>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</si>
  <si>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</si>
  <si>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</si>
  <si>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</si>
  <si>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</si>
  <si>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</si>
  <si>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</si>
  <si>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</si>
  <si>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</si>
  <si>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</si>
  <si>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</si>
  <si>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</si>
  <si>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</si>
  <si>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</si>
  <si>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</si>
  <si>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</si>
  <si>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</si>
  <si>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</si>
  <si>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</si>
  <si>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</si>
  <si>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</si>
  <si>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</si>
  <si>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</si>
  <si>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</si>
  <si>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</si>
  <si>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</si>
  <si>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</si>
  <si>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</si>
  <si>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</si>
  <si>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</si>
  <si>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</si>
  <si>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</si>
  <si>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</si>
  <si>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</si>
  <si>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</si>
  <si>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</si>
  <si>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</si>
  <si>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</si>
  <si>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</si>
  <si>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</si>
  <si>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</si>
  <si>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</si>
  <si>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</si>
  <si>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</si>
  <si>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</si>
  <si>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</si>
  <si>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</si>
  <si>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</si>
  <si>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</si>
  <si>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</si>
  <si>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</si>
  <si>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</si>
  <si>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</si>
  <si>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</si>
  <si>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</si>
  <si>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</si>
  <si>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</si>
  <si>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</si>
  <si>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</si>
  <si>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</si>
  <si>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</si>
  <si>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</si>
  <si>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</si>
  <si>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</si>
  <si>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</si>
  <si>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</si>
  <si>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</si>
  <si>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</si>
  <si>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</si>
  <si>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</si>
  <si>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april</t>
  </si>
  <si>
    <t>Clarinda Community Schools Nutrition Board Report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</si>
</sst>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4" fontId="2" fillId="0" borderId="0" xfId="0" applyNumberFormat="1" applyFont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0" fillId="0" borderId="10" xfId="0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0" fontId="0" fillId="0" borderId="12" xfId="0" applyBorder="1"/>
    <xf numFmtId="16" fontId="0" fillId="0" borderId="10" xfId="0" applyNumberFormat="1" applyBorder="1"/>
    <xf numFmtId="16" fontId="2" fillId="0" borderId="10" xfId="0" applyNumberFormat="1" applyFont="1" applyBorder="1"/>
    <xf numFmtId="4" fontId="0" fillId="0" borderId="10" xfId="0" applyNumberFormat="1" applyBorder="1"/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9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topLeftCell="A41" zoomScaleNormal="100" workbookViewId="0">
      <selection activeCell="F63" sqref="F63"/>
    </sheetView>
  </sheetViews>
  <sheetFormatPr baseColWidth="10" defaultColWidth="14.3984375" defaultRowHeight="15" customHeight="1"/>
  <cols>
    <col min="1" max="1" width="28.3984375" bestFit="1" customWidth="1"/>
    <col min="2" max="2" width="10.796875" customWidth="1"/>
    <col min="3" max="3" width="20" customWidth="1"/>
    <col min="4" max="4" width="19.796875" customWidth="1"/>
    <col min="5" max="5" width="16.796875" customWidth="1"/>
    <col min="6" max="6" width="21.796875" customWidth="1"/>
    <col min="7" max="7" width="15" customWidth="1"/>
    <col min="8" max="8" width="12.59765625" customWidth="1"/>
    <col min="9" max="9" width="13.59765625" customWidth="1"/>
    <col min="10" max="10" width="13.19921875" customWidth="1"/>
    <col min="11" max="11" width="12.3984375" customWidth="1"/>
    <col min="12" max="13" width="11.3984375" customWidth="1"/>
  </cols>
  <sheetData>
    <row r="2" spans="1:7" ht="15" customHeight="1">
      <c r="A2" s="45"/>
      <c r="B2" s="45"/>
      <c r="C2" s="49" t="s">
        <v>75</v>
      </c>
      <c r="D2" s="49"/>
      <c r="E2" s="49"/>
      <c r="F2" s="49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 t="s">
        <v>56</v>
      </c>
      <c r="B4" s="45"/>
      <c r="C4" s="45" t="s">
        <v>57</v>
      </c>
      <c r="D4" s="47">
        <v>0.5</v>
      </c>
      <c r="E4" s="45"/>
      <c r="F4" s="45" t="s">
        <v>58</v>
      </c>
      <c r="G4" s="47">
        <v>2.9</v>
      </c>
    </row>
    <row r="5" spans="1:7" ht="15" customHeight="1">
      <c r="A5" s="45"/>
      <c r="B5" s="45"/>
      <c r="C5" s="45" t="s">
        <v>59</v>
      </c>
      <c r="D5" s="47">
        <v>1.5</v>
      </c>
      <c r="E5" s="45"/>
      <c r="F5" s="45" t="s">
        <v>60</v>
      </c>
      <c r="G5" s="47">
        <v>3.05</v>
      </c>
    </row>
    <row r="6" spans="1:7" ht="15" customHeight="1">
      <c r="A6" s="45"/>
      <c r="B6" s="45"/>
      <c r="C6" s="45"/>
      <c r="D6" s="45"/>
      <c r="E6" s="45"/>
      <c r="F6" s="45" t="s">
        <v>61</v>
      </c>
      <c r="G6" s="47">
        <v>4.8499999999999996</v>
      </c>
    </row>
    <row r="7" spans="1:7" ht="15" customHeight="1">
      <c r="A7" s="45" t="s">
        <v>64</v>
      </c>
      <c r="B7" s="45"/>
      <c r="C7" s="45">
        <v>578</v>
      </c>
      <c r="D7" s="45"/>
      <c r="E7" s="45"/>
      <c r="F7" s="45"/>
      <c r="G7" s="47"/>
    </row>
    <row r="8" spans="1:7" ht="15" customHeight="1">
      <c r="A8" s="45" t="s">
        <v>66</v>
      </c>
      <c r="B8" s="45"/>
      <c r="C8" s="45">
        <v>508</v>
      </c>
      <c r="D8" s="45"/>
      <c r="E8" s="45"/>
      <c r="F8" s="45"/>
      <c r="G8" s="47"/>
    </row>
    <row r="9" spans="1:7" ht="15" customHeight="1">
      <c r="A9" s="45" t="s">
        <v>65</v>
      </c>
      <c r="B9" s="45"/>
      <c r="C9" s="45">
        <v>77</v>
      </c>
      <c r="D9" s="45"/>
      <c r="E9" s="45"/>
      <c r="F9" s="45"/>
      <c r="G9" s="47"/>
    </row>
    <row r="10" spans="1:7" ht="15" customHeight="1">
      <c r="B10" s="45"/>
      <c r="C10" s="45" t="s">
        <v>66</v>
      </c>
      <c r="D10" s="45" t="s">
        <v>67</v>
      </c>
      <c r="E10" s="45" t="s">
        <v>68</v>
      </c>
      <c r="F10" s="45" t="s">
        <v>69</v>
      </c>
      <c r="G10" s="45" t="s">
        <v>70</v>
      </c>
    </row>
    <row r="11" spans="1:7" ht="15" customHeight="1">
      <c r="A11" s="44" t="s">
        <v>71</v>
      </c>
      <c r="B11" s="45"/>
      <c r="C11" s="46">
        <v>5939</v>
      </c>
      <c r="D11" s="48">
        <f>C11/(508*20)</f>
        <v>0.58454724409448822</v>
      </c>
      <c r="E11" s="46">
        <v>9801</v>
      </c>
      <c r="F11" s="48">
        <f>E11/(655*20)</f>
        <v>0.74816793893129774</v>
      </c>
      <c r="G11" s="46">
        <v>9181</v>
      </c>
    </row>
    <row r="12" spans="1:7" ht="15" customHeight="1">
      <c r="A12" s="44" t="s">
        <v>72</v>
      </c>
      <c r="B12" s="45"/>
      <c r="C12" s="45">
        <v>2735</v>
      </c>
      <c r="D12" s="48">
        <f>C12/(508*20)</f>
        <v>0.26919291338582679</v>
      </c>
      <c r="E12" s="45">
        <v>3062</v>
      </c>
      <c r="F12" s="48">
        <f>E12/(655*20)</f>
        <v>0.23374045801526719</v>
      </c>
      <c r="G12" s="46">
        <v>2815</v>
      </c>
    </row>
    <row r="13" spans="1:7" ht="15" customHeight="1">
      <c r="B13" s="45"/>
      <c r="C13" s="46"/>
      <c r="D13" s="48"/>
      <c r="E13" s="46"/>
      <c r="F13" s="48"/>
      <c r="G13" s="46"/>
    </row>
    <row r="14" spans="1:7" ht="15" customHeight="1">
      <c r="A14" s="44" t="s">
        <v>62</v>
      </c>
      <c r="B14" s="45"/>
      <c r="C14" s="45">
        <f>C7+C8+C9</f>
        <v>1163</v>
      </c>
      <c r="D14" s="48"/>
      <c r="E14" s="45"/>
      <c r="F14" s="48"/>
      <c r="G14" s="46"/>
    </row>
    <row r="15" spans="1:7" ht="15" customHeight="1">
      <c r="A15" s="44" t="s">
        <v>63</v>
      </c>
      <c r="B15" s="45"/>
      <c r="C15" s="45">
        <v>466</v>
      </c>
      <c r="D15" s="45"/>
      <c r="E15" s="45"/>
      <c r="F15" s="45"/>
      <c r="G15" s="47"/>
    </row>
    <row r="16" spans="1:7" ht="15" customHeight="1">
      <c r="B16" s="45"/>
      <c r="C16" s="45"/>
      <c r="D16" s="45"/>
      <c r="E16" s="45"/>
      <c r="F16" s="45"/>
      <c r="G16" s="45"/>
    </row>
    <row r="17" spans="1:21" ht="15" customHeight="1">
      <c r="A17" s="39">
        <v>45748</v>
      </c>
      <c r="D17" s="44"/>
      <c r="G17" s="44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8" customHeight="1">
      <c r="A21" s="11"/>
      <c r="B21" s="2"/>
      <c r="C21" s="2"/>
      <c r="D21" s="2"/>
      <c r="E21" s="2"/>
      <c r="F21" s="2"/>
      <c r="G21" s="2"/>
      <c r="K21" s="2"/>
    </row>
    <row r="22" spans="1:21" ht="28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58" t="s">
        <v>31</v>
      </c>
      <c r="J22" s="58" t="s">
        <v>49</v>
      </c>
      <c r="K22" s="59" t="s">
        <v>50</v>
      </c>
      <c r="L22" s="58" t="s">
        <v>34</v>
      </c>
      <c r="M22" s="58" t="s">
        <v>51</v>
      </c>
      <c r="N22" s="58" t="s">
        <v>52</v>
      </c>
      <c r="O22" s="58" t="s">
        <v>37</v>
      </c>
      <c r="P22" s="58" t="s">
        <v>38</v>
      </c>
      <c r="Q22" s="58" t="s">
        <v>53</v>
      </c>
      <c r="R22" s="58" t="s">
        <v>74</v>
      </c>
      <c r="S22" s="58" t="s">
        <v>54</v>
      </c>
      <c r="T22" s="58" t="s">
        <v>55</v>
      </c>
      <c r="U22" s="54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0</v>
      </c>
      <c r="F23" s="16">
        <f>U23</f>
        <v>0</v>
      </c>
      <c r="G23" s="17">
        <f t="shared" ref="G23:G33" si="0">D23-F23</f>
        <v>23900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52">
        <v>0</v>
      </c>
      <c r="T23" s="52">
        <v>0</v>
      </c>
      <c r="U23" s="60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52">
        <v>0</v>
      </c>
      <c r="T24" s="52">
        <v>0</v>
      </c>
      <c r="U24" s="60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28282.02</v>
      </c>
      <c r="F25" s="16">
        <f t="shared" si="1"/>
        <v>242678.51</v>
      </c>
      <c r="G25" s="17">
        <f t="shared" si="0"/>
        <v>-10678.510000000009</v>
      </c>
      <c r="I25" s="52">
        <v>825.5</v>
      </c>
      <c r="J25" s="52">
        <v>29311.39</v>
      </c>
      <c r="K25" s="52">
        <f>41777.13-18495.81</f>
        <v>23281.319999999996</v>
      </c>
      <c r="L25" s="52">
        <v>32326.38</v>
      </c>
      <c r="M25" s="52">
        <v>32225.09</v>
      </c>
      <c r="N25" s="16">
        <v>24572.79</v>
      </c>
      <c r="O25" s="16">
        <v>28423.3</v>
      </c>
      <c r="P25" s="16">
        <v>12984.41</v>
      </c>
      <c r="Q25" s="16">
        <v>30446.31</v>
      </c>
      <c r="R25" s="16">
        <v>28282.02</v>
      </c>
      <c r="S25" s="52">
        <v>0</v>
      </c>
      <c r="T25" s="52">
        <v>0</v>
      </c>
      <c r="U25" s="60">
        <f t="shared" si="2"/>
        <v>242678.51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52">
        <v>0</v>
      </c>
      <c r="T26" s="52">
        <v>0</v>
      </c>
      <c r="U26" s="60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52">
        <v>0</v>
      </c>
      <c r="J27" s="52">
        <v>10160.06</v>
      </c>
      <c r="K27" s="52">
        <v>3949.77</v>
      </c>
      <c r="L27" s="52">
        <v>0</v>
      </c>
      <c r="M27" s="52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52">
        <v>0</v>
      </c>
      <c r="T27" s="52">
        <v>0</v>
      </c>
      <c r="U27" s="60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52">
        <v>0</v>
      </c>
      <c r="T28" s="52">
        <v>0</v>
      </c>
      <c r="U28" s="60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v>58181.31</v>
      </c>
      <c r="F29" s="16">
        <f t="shared" si="1"/>
        <v>333063.16999999993</v>
      </c>
      <c r="G29" s="17">
        <f t="shared" si="0"/>
        <v>45079.870000000054</v>
      </c>
      <c r="I29" s="52">
        <v>15881.41</v>
      </c>
      <c r="J29" s="52">
        <v>0</v>
      </c>
      <c r="K29" s="52">
        <f>11911.32+2628.87</f>
        <v>14540.189999999999</v>
      </c>
      <c r="L29" s="52">
        <v>42180.63</v>
      </c>
      <c r="M29" s="52">
        <v>55512.27</v>
      </c>
      <c r="N29" s="16">
        <f>35157.92+9970.34</f>
        <v>45128.259999999995</v>
      </c>
      <c r="O29" s="16">
        <v>39282.129999999997</v>
      </c>
      <c r="P29" s="16">
        <v>35544.449999999997</v>
      </c>
      <c r="Q29" s="16">
        <v>26812.52</v>
      </c>
      <c r="R29" s="16">
        <v>58181.31</v>
      </c>
      <c r="S29" s="52">
        <v>0</v>
      </c>
      <c r="T29" s="52">
        <v>0</v>
      </c>
      <c r="U29" s="60">
        <f t="shared" si="2"/>
        <v>333063.16999999993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52">
        <v>0</v>
      </c>
      <c r="T30" s="52">
        <v>0</v>
      </c>
      <c r="U30" s="60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52">
        <v>994</v>
      </c>
      <c r="J31" s="52">
        <v>0</v>
      </c>
      <c r="K31" s="52">
        <v>0</v>
      </c>
      <c r="L31" s="52">
        <v>0</v>
      </c>
      <c r="M31" s="52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52">
        <v>0</v>
      </c>
      <c r="T31" s="52">
        <v>0</v>
      </c>
      <c r="U31" s="60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0</v>
      </c>
      <c r="F32" s="16">
        <f t="shared" si="1"/>
        <v>22022.17</v>
      </c>
      <c r="G32" s="17">
        <f t="shared" si="0"/>
        <v>-17022.169999999998</v>
      </c>
      <c r="I32" s="52">
        <v>0</v>
      </c>
      <c r="J32" s="52">
        <v>0</v>
      </c>
      <c r="K32" s="52">
        <v>0</v>
      </c>
      <c r="L32" s="52">
        <f>9314+9900</f>
        <v>19214</v>
      </c>
      <c r="M32" s="52">
        <v>2808.17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52">
        <v>0</v>
      </c>
      <c r="T32" s="52">
        <v>0</v>
      </c>
      <c r="U32" s="60">
        <f t="shared" si="2"/>
        <v>22022.17</v>
      </c>
    </row>
    <row r="33" spans="1:21" ht="13.5" customHeight="1">
      <c r="A33" s="11" t="s">
        <v>73</v>
      </c>
      <c r="B33" s="12"/>
      <c r="C33" s="16">
        <v>109.62</v>
      </c>
      <c r="D33" s="19">
        <v>158</v>
      </c>
      <c r="E33" s="16">
        <v>5.26</v>
      </c>
      <c r="F33" s="16">
        <f t="shared" si="1"/>
        <v>57.96</v>
      </c>
      <c r="G33" s="17">
        <f t="shared" si="0"/>
        <v>100.03999999999999</v>
      </c>
      <c r="I33" s="52">
        <v>6.22</v>
      </c>
      <c r="J33" s="52">
        <v>5.63</v>
      </c>
      <c r="K33" s="52">
        <v>5.85</v>
      </c>
      <c r="L33" s="52">
        <v>5.8</v>
      </c>
      <c r="M33" s="52">
        <v>5.53</v>
      </c>
      <c r="N33" s="16">
        <v>6.34</v>
      </c>
      <c r="O33" s="16">
        <v>6.02</v>
      </c>
      <c r="P33" s="16">
        <v>5.52</v>
      </c>
      <c r="Q33" s="16">
        <v>5.79</v>
      </c>
      <c r="R33" s="16">
        <v>5.26</v>
      </c>
      <c r="S33" s="52">
        <v>0</v>
      </c>
      <c r="T33" s="52">
        <v>0</v>
      </c>
      <c r="U33" s="60">
        <f t="shared" si="2"/>
        <v>57.96</v>
      </c>
    </row>
    <row r="34" spans="1:21" ht="13" customHeight="1">
      <c r="A34" s="7"/>
      <c r="B34" s="2"/>
      <c r="C34" s="17" t="s">
        <v>0</v>
      </c>
      <c r="D34" s="17"/>
      <c r="E34" s="17"/>
      <c r="F34" s="17"/>
      <c r="G34" s="17"/>
      <c r="I34" s="55"/>
      <c r="J34" s="56"/>
      <c r="K34" s="55"/>
      <c r="L34" t="s">
        <v>0</v>
      </c>
      <c r="N34" s="57"/>
      <c r="O34" s="57"/>
      <c r="P34" s="57"/>
      <c r="Q34" s="57"/>
      <c r="R34" s="57"/>
      <c r="S34" s="57"/>
      <c r="T34" s="57"/>
      <c r="U34" s="54"/>
    </row>
    <row r="35" spans="1:21" ht="26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86468.59</v>
      </c>
      <c r="F35" s="17">
        <f t="shared" si="3"/>
        <v>612925.6399999999</v>
      </c>
      <c r="G35" s="62">
        <f t="shared" si="3"/>
        <v>50639.400000000045</v>
      </c>
      <c r="I35" s="63">
        <f>SUM(I23:I34)</f>
        <v>17707.13</v>
      </c>
      <c r="J35" s="16">
        <f>SUM(J23:J33)</f>
        <v>39477.079999999994</v>
      </c>
      <c r="K35" s="61">
        <f>SUM(K23:K33)</f>
        <v>41777.129999999997</v>
      </c>
      <c r="L35" s="16">
        <f>SUM(L23:L33)</f>
        <v>93726.81</v>
      </c>
      <c r="M35" s="51">
        <f>SUM(M23:M33)</f>
        <v>90551.06</v>
      </c>
      <c r="N35" s="17">
        <f t="shared" ref="N35:R35" si="4">SUM(N23:N34)</f>
        <v>69707.389999999985</v>
      </c>
      <c r="O35" s="17">
        <f t="shared" si="4"/>
        <v>67711.45</v>
      </c>
      <c r="P35" s="17">
        <f t="shared" si="4"/>
        <v>48534.38</v>
      </c>
      <c r="Q35" s="17">
        <f t="shared" si="4"/>
        <v>57264.62</v>
      </c>
      <c r="R35" s="17">
        <f t="shared" si="4"/>
        <v>86468.59</v>
      </c>
      <c r="S35" s="54"/>
      <c r="T35" s="54"/>
      <c r="U35" s="60">
        <f>I35+J35+K35+L35+M35+N35+O35+P35+Q35+R35+S35+T35</f>
        <v>612925.64</v>
      </c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50"/>
    </row>
    <row r="37" spans="1:21" ht="26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50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74</v>
      </c>
      <c r="S38" s="40" t="s">
        <v>54</v>
      </c>
      <c r="T38" s="40" t="s">
        <v>55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17583.96</v>
      </c>
      <c r="F39" s="16">
        <f t="shared" ref="F39:F50" si="5">U39</f>
        <v>171222.71</v>
      </c>
      <c r="G39" s="17">
        <f t="shared" ref="G39:G49" si="6">D39-F39</f>
        <v>84017.290000000008</v>
      </c>
      <c r="I39" s="16">
        <v>13058.74</v>
      </c>
      <c r="J39" s="16">
        <v>15860.37</v>
      </c>
      <c r="K39" s="16">
        <v>17115.29</v>
      </c>
      <c r="L39" s="16">
        <v>17412.59</v>
      </c>
      <c r="M39" s="51">
        <v>18734.68</v>
      </c>
      <c r="N39" s="16">
        <v>17826.23</v>
      </c>
      <c r="O39" s="16">
        <v>17115.29</v>
      </c>
      <c r="P39" s="16">
        <v>18707.560000000001</v>
      </c>
      <c r="Q39" s="16">
        <v>17808</v>
      </c>
      <c r="R39" s="16">
        <v>17583.96</v>
      </c>
      <c r="S39" s="52">
        <v>0</v>
      </c>
      <c r="T39" s="52">
        <v>0</v>
      </c>
      <c r="U39" s="60">
        <f t="shared" ref="U39:U50" si="7">T39+S39+R39+Q39+P39+O39+N39+M39+L39+K39+J39+I39</f>
        <v>171222.71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5"/>
        <v>3549.51</v>
      </c>
      <c r="G40" s="17">
        <f t="shared" si="6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51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52">
        <v>0</v>
      </c>
      <c r="T40" s="52">
        <v>0</v>
      </c>
      <c r="U40" s="60">
        <f t="shared" si="7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1343.25</v>
      </c>
      <c r="F41" s="16">
        <f t="shared" si="5"/>
        <v>13351.09</v>
      </c>
      <c r="G41" s="17">
        <f t="shared" si="6"/>
        <v>6174.77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51">
        <v>1431.29</v>
      </c>
      <c r="N41" s="16">
        <v>1361.79</v>
      </c>
      <c r="O41" s="16">
        <v>1307.43</v>
      </c>
      <c r="P41" s="16">
        <v>1429.24</v>
      </c>
      <c r="Q41" s="16">
        <v>1360.45</v>
      </c>
      <c r="R41" s="16">
        <v>1343.25</v>
      </c>
      <c r="S41" s="52">
        <v>0</v>
      </c>
      <c r="T41" s="52">
        <v>0</v>
      </c>
      <c r="U41" s="60">
        <f t="shared" si="7"/>
        <v>13351.09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1659.9</v>
      </c>
      <c r="F42" s="16">
        <f t="shared" si="5"/>
        <v>15957.02</v>
      </c>
      <c r="G42" s="17">
        <f t="shared" si="6"/>
        <v>8137.6359999999986</v>
      </c>
      <c r="I42" s="16">
        <v>1541.5</v>
      </c>
      <c r="J42" s="16">
        <v>1470.9</v>
      </c>
      <c r="K42" s="16">
        <v>1609.81</v>
      </c>
      <c r="L42" s="16">
        <v>1556.67</v>
      </c>
      <c r="M42" s="51">
        <v>1631.35</v>
      </c>
      <c r="N42" s="16">
        <v>1577.43</v>
      </c>
      <c r="O42" s="16">
        <v>1609.81</v>
      </c>
      <c r="P42" s="16">
        <v>1670.5</v>
      </c>
      <c r="Q42" s="16">
        <v>1629.15</v>
      </c>
      <c r="R42" s="16">
        <v>1659.9</v>
      </c>
      <c r="S42" s="52">
        <v>0</v>
      </c>
      <c r="T42" s="52">
        <v>0</v>
      </c>
      <c r="U42" s="60">
        <f t="shared" si="7"/>
        <v>15957.02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787.42</v>
      </c>
      <c r="F43" s="16">
        <f t="shared" si="5"/>
        <v>7893.1</v>
      </c>
      <c r="G43" s="17">
        <f t="shared" si="6"/>
        <v>14825.06</v>
      </c>
      <c r="I43" s="16">
        <v>779.8</v>
      </c>
      <c r="J43" s="16">
        <v>779.8</v>
      </c>
      <c r="K43" s="16">
        <v>804.49</v>
      </c>
      <c r="L43" s="16">
        <v>787.42</v>
      </c>
      <c r="M43" s="51">
        <v>787.42</v>
      </c>
      <c r="N43" s="16">
        <v>787.42</v>
      </c>
      <c r="O43" s="16">
        <v>804.49</v>
      </c>
      <c r="P43" s="16">
        <v>787.42</v>
      </c>
      <c r="Q43" s="16">
        <v>787.42</v>
      </c>
      <c r="R43" s="16">
        <v>787.42</v>
      </c>
      <c r="S43" s="52">
        <v>0</v>
      </c>
      <c r="T43" s="52">
        <v>0</v>
      </c>
      <c r="U43" s="60">
        <f t="shared" si="7"/>
        <v>7893.1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5"/>
        <v>0</v>
      </c>
      <c r="G44" s="17">
        <f t="shared" si="6"/>
        <v>350</v>
      </c>
      <c r="I44" s="16">
        <v>0</v>
      </c>
      <c r="J44" s="16">
        <v>0</v>
      </c>
      <c r="K44" s="16">
        <v>0</v>
      </c>
      <c r="L44" s="16">
        <v>0</v>
      </c>
      <c r="M44" s="51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52">
        <v>0</v>
      </c>
      <c r="T44" s="52">
        <v>0</v>
      </c>
      <c r="U44" s="60">
        <f t="shared" si="7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2805.14</v>
      </c>
      <c r="F45" s="16">
        <v>0</v>
      </c>
      <c r="G45" s="17">
        <f t="shared" si="6"/>
        <v>20000</v>
      </c>
      <c r="I45" s="16">
        <v>0</v>
      </c>
      <c r="J45" s="16">
        <v>272.58</v>
      </c>
      <c r="K45" s="16">
        <v>2869.24</v>
      </c>
      <c r="L45" s="16">
        <v>4710.29</v>
      </c>
      <c r="M45" s="51">
        <v>3540.58</v>
      </c>
      <c r="N45" s="16">
        <v>2181.9</v>
      </c>
      <c r="O45" s="16">
        <v>1989.21</v>
      </c>
      <c r="P45" s="16">
        <v>2932.47</v>
      </c>
      <c r="Q45" s="16">
        <v>2135.63</v>
      </c>
      <c r="R45" s="16">
        <v>2805.14</v>
      </c>
      <c r="S45" s="52">
        <v>0</v>
      </c>
      <c r="T45" s="52">
        <v>0</v>
      </c>
      <c r="U45" s="60">
        <f t="shared" si="7"/>
        <v>23437.040000000001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56857.82</v>
      </c>
      <c r="F46" s="16">
        <f t="shared" si="5"/>
        <v>388293.62000000005</v>
      </c>
      <c r="G46" s="17">
        <f t="shared" si="6"/>
        <v>31706.379999999946</v>
      </c>
      <c r="I46" s="16">
        <v>1435.95</v>
      </c>
      <c r="J46" s="16">
        <v>3011.52</v>
      </c>
      <c r="K46" s="16">
        <v>30169.84</v>
      </c>
      <c r="L46" s="16">
        <v>48473.23</v>
      </c>
      <c r="M46" s="51">
        <v>55260.43</v>
      </c>
      <c r="N46" s="16">
        <v>44375.72</v>
      </c>
      <c r="O46" s="16">
        <v>41463.72</v>
      </c>
      <c r="P46" s="16">
        <v>54860.18</v>
      </c>
      <c r="Q46" s="16">
        <v>52385.21</v>
      </c>
      <c r="R46" s="16">
        <v>56857.82</v>
      </c>
      <c r="S46" s="52">
        <v>0</v>
      </c>
      <c r="T46" s="52">
        <v>0</v>
      </c>
      <c r="U46" s="60">
        <f t="shared" si="7"/>
        <v>388293.62000000005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5"/>
        <v>0</v>
      </c>
      <c r="G47" s="17">
        <f t="shared" si="6"/>
        <v>0</v>
      </c>
      <c r="I47" s="16">
        <v>0</v>
      </c>
      <c r="J47" s="16">
        <v>0</v>
      </c>
      <c r="K47" s="16">
        <v>0</v>
      </c>
      <c r="L47" s="16">
        <v>0</v>
      </c>
      <c r="M47" s="51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52">
        <v>0</v>
      </c>
      <c r="T47" s="52">
        <v>0</v>
      </c>
      <c r="U47" s="60">
        <f t="shared" si="7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5"/>
        <v>9314.09</v>
      </c>
      <c r="G48" s="17">
        <f t="shared" si="6"/>
        <v>30685.91</v>
      </c>
      <c r="I48" s="16">
        <v>9314.09</v>
      </c>
      <c r="J48" s="16">
        <v>0</v>
      </c>
      <c r="K48" s="16">
        <v>0</v>
      </c>
      <c r="L48" s="16">
        <v>0</v>
      </c>
      <c r="M48" s="51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52">
        <v>0</v>
      </c>
      <c r="T48" s="52">
        <v>0</v>
      </c>
      <c r="U48" s="60">
        <f t="shared" si="7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0</v>
      </c>
      <c r="F49" s="16">
        <f t="shared" si="5"/>
        <v>1318.48</v>
      </c>
      <c r="G49" s="17">
        <f t="shared" si="6"/>
        <v>-18.480000000000018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51">
        <v>160</v>
      </c>
      <c r="N49" s="16">
        <v>0</v>
      </c>
      <c r="O49" s="16">
        <v>0</v>
      </c>
      <c r="P49" s="16">
        <v>0</v>
      </c>
      <c r="Q49" s="16">
        <v>160</v>
      </c>
      <c r="R49" s="16">
        <v>0</v>
      </c>
      <c r="S49" s="52">
        <v>0</v>
      </c>
      <c r="T49" s="52">
        <v>0</v>
      </c>
      <c r="U49" s="60">
        <f t="shared" si="7"/>
        <v>1318.48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0</v>
      </c>
      <c r="F50" s="16">
        <f t="shared" si="5"/>
        <v>1292.21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51">
        <v>17.100000000000001</v>
      </c>
      <c r="N50" s="16">
        <v>0</v>
      </c>
      <c r="O50" s="16">
        <v>5</v>
      </c>
      <c r="P50" s="16">
        <v>146</v>
      </c>
      <c r="Q50" s="16">
        <v>378.4</v>
      </c>
      <c r="R50" s="16">
        <v>0</v>
      </c>
      <c r="S50" s="52">
        <v>0</v>
      </c>
      <c r="T50" s="52">
        <v>0</v>
      </c>
      <c r="U50" s="60">
        <f t="shared" si="7"/>
        <v>1292.21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  <c r="N51" s="17" t="s">
        <v>0</v>
      </c>
      <c r="O51" s="54"/>
      <c r="P51" s="17" t="s">
        <v>0</v>
      </c>
      <c r="Q51" s="54"/>
      <c r="R51" s="54"/>
      <c r="S51" s="54"/>
      <c r="T51" s="54"/>
      <c r="U51" s="54"/>
    </row>
    <row r="52" spans="1:21" ht="13.5" customHeight="1">
      <c r="A52" s="21" t="s">
        <v>29</v>
      </c>
      <c r="B52" s="12"/>
      <c r="C52" s="17">
        <f t="shared" ref="C52:D52" si="8">SUM(C39:C50)</f>
        <v>798432.45000000007</v>
      </c>
      <c r="D52" s="17">
        <f t="shared" si="8"/>
        <v>805428.67599999998</v>
      </c>
      <c r="E52" s="17">
        <f>SUM(E39:E51)</f>
        <v>81037.489999999991</v>
      </c>
      <c r="F52" s="17">
        <f t="shared" ref="F52:G52" si="9">SUM(F39:F50)</f>
        <v>612191.82999999996</v>
      </c>
      <c r="G52" s="17">
        <f t="shared" si="9"/>
        <v>199739.05599999995</v>
      </c>
      <c r="I52" s="17">
        <f>SUM(I39:I50)</f>
        <v>30948.22</v>
      </c>
      <c r="J52" s="17">
        <f t="shared" ref="J52:O52" si="10">SUM(J39:J51)</f>
        <v>23893.980000000003</v>
      </c>
      <c r="K52" s="17">
        <f t="shared" si="10"/>
        <v>54327.500000000007</v>
      </c>
      <c r="L52" s="17">
        <f t="shared" si="10"/>
        <v>74275.759999999995</v>
      </c>
      <c r="M52" s="53">
        <f t="shared" si="10"/>
        <v>81562.850000000006</v>
      </c>
      <c r="N52" s="17">
        <f t="shared" si="10"/>
        <v>68110.490000000005</v>
      </c>
      <c r="O52" s="17">
        <f t="shared" si="10"/>
        <v>64294.950000000004</v>
      </c>
      <c r="P52" s="17">
        <f>SUM(P39:P51)</f>
        <v>80533.37</v>
      </c>
      <c r="Q52" s="17">
        <f>SUM(Q39:Q51)</f>
        <v>76644.259999999995</v>
      </c>
      <c r="R52" s="64">
        <f>R39+R40+R41+R42+R43+R45+R46</f>
        <v>81037.489999999991</v>
      </c>
      <c r="S52" s="54"/>
      <c r="T52" s="54"/>
      <c r="U52" s="60">
        <f>I52+J52+K52+L52+M52+N52+O52+P52+Q52+R52+S52+T52</f>
        <v>635628.87</v>
      </c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45777</v>
      </c>
      <c r="D54" s="33"/>
      <c r="E54" s="35" t="s">
        <v>0</v>
      </c>
      <c r="F54" s="34">
        <f>F20+F35-F52</f>
        <v>237470.91999999993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3"/>
      <c r="K56" t="s">
        <v>0</v>
      </c>
      <c r="M56" s="3" t="s">
        <v>0</v>
      </c>
    </row>
    <row r="57" spans="1:21" ht="12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19632.740000000002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2">
      <c r="B59" s="34">
        <v>24498.3</v>
      </c>
      <c r="C59" s="38">
        <v>21639.9</v>
      </c>
      <c r="D59" s="34">
        <v>24304.05</v>
      </c>
      <c r="E59" s="34">
        <v>23541.37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3" t="s">
        <v>0</v>
      </c>
    </row>
    <row r="62" spans="1:21" ht="22.5" customHeight="1">
      <c r="F62" s="42"/>
    </row>
    <row r="63" spans="1:21" ht="12" customHeight="1">
      <c r="I63" s="42"/>
    </row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3984375" defaultRowHeight="15" customHeight="1"/>
  <cols>
    <col min="1" max="6" width="11.3984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3984375" defaultRowHeight="15" customHeight="1"/>
  <cols>
    <col min="1" max="6" width="11.3984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Julia Harris</cp:lastModifiedBy>
  <cp:lastPrinted>2024-09-10T00:43:59Z</cp:lastPrinted>
  <dcterms:created xsi:type="dcterms:W3CDTF">2023-08-27T20:11:27Z</dcterms:created>
  <dcterms:modified xsi:type="dcterms:W3CDTF">2025-05-08T15:57:40Z</dcterms:modified>
</cp:coreProperties>
</file>