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6"/>
  <workbookPr/>
  <mc:AlternateContent xmlns:mc="http://schemas.openxmlformats.org/markup-compatibility/2006">
    <mc:Choice Requires="x15">
      <x15ac:absPath xmlns:x15ac="http://schemas.microsoft.com/office/spreadsheetml/2010/11/ac" url="C:\Users\nmckinnon\Desktop\Board Secretary\Minutes\2024-25\01 January\January 8\"/>
    </mc:Choice>
  </mc:AlternateContent>
  <xr:revisionPtr revIDLastSave="0" documentId="8_{E36C5FC8-C036-4495-9F46-4BDBFED91C8B}" xr6:coauthVersionLast="36" xr6:coauthVersionMax="36" xr10:uidLastSave="{00000000-0000-0000-0000-000000000000}"/>
  <bookViews>
    <workbookView xWindow="0" yWindow="0" windowWidth="28800" windowHeight="12105" xr2:uid="{00000000-000D-0000-FFFF-FFFF00000000}"/>
  </bookViews>
  <sheets>
    <sheet name="Sheet1" sheetId="1" r:id="rId1"/>
    <sheet name="Sheet2" sheetId="2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ARRAYTEXT_WF"/>
        <xcalcf:feature name="microsoft.com:CNMTM"/>
        <xcalcf:feature name="microsoft.com:LAMBDA_WF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12" i="1" l="1"/>
  <c r="G11" i="1"/>
  <c r="F12" i="1"/>
  <c r="F11" i="1"/>
  <c r="D12" i="1"/>
  <c r="D11" i="1"/>
  <c r="C14" i="1" l="1"/>
  <c r="M52" i="1"/>
  <c r="M35" i="1"/>
  <c r="L52" i="1" l="1"/>
  <c r="L35" i="1"/>
  <c r="L32" i="1"/>
  <c r="K29" i="1"/>
  <c r="K25" i="1"/>
  <c r="U50" i="1" l="1"/>
  <c r="F50" i="1" s="1"/>
  <c r="U49" i="1"/>
  <c r="F49" i="1" s="1"/>
  <c r="U48" i="1"/>
  <c r="F48" i="1" s="1"/>
  <c r="U47" i="1"/>
  <c r="F47" i="1" s="1"/>
  <c r="U46" i="1"/>
  <c r="F46" i="1" s="1"/>
  <c r="U45" i="1"/>
  <c r="F45" i="1" s="1"/>
  <c r="U44" i="1"/>
  <c r="F44" i="1" s="1"/>
  <c r="U43" i="1"/>
  <c r="F43" i="1" s="1"/>
  <c r="U42" i="1"/>
  <c r="F42" i="1" s="1"/>
  <c r="U41" i="1"/>
  <c r="F41" i="1" s="1"/>
  <c r="U40" i="1"/>
  <c r="F40" i="1" s="1"/>
  <c r="U39" i="1"/>
  <c r="F39" i="1" s="1"/>
  <c r="U33" i="1"/>
  <c r="F33" i="1" s="1"/>
  <c r="U32" i="1"/>
  <c r="F32" i="1" s="1"/>
  <c r="U31" i="1"/>
  <c r="F31" i="1" s="1"/>
  <c r="U30" i="1"/>
  <c r="F30" i="1" s="1"/>
  <c r="U29" i="1"/>
  <c r="F29" i="1" s="1"/>
  <c r="U28" i="1"/>
  <c r="F28" i="1" s="1"/>
  <c r="U27" i="1"/>
  <c r="F27" i="1" s="1"/>
  <c r="U26" i="1"/>
  <c r="F26" i="1" s="1"/>
  <c r="U25" i="1"/>
  <c r="F25" i="1" s="1"/>
  <c r="U24" i="1"/>
  <c r="F24" i="1" s="1"/>
  <c r="U23" i="1"/>
  <c r="F23" i="1" s="1"/>
  <c r="B57" i="1"/>
  <c r="J55" i="1" l="1"/>
  <c r="D35" i="1"/>
  <c r="K35" i="1" l="1"/>
  <c r="E35" i="1" l="1"/>
  <c r="E52" i="1"/>
  <c r="I52" i="1"/>
  <c r="C52" i="1"/>
  <c r="D43" i="1"/>
  <c r="D42" i="1"/>
  <c r="D41" i="1"/>
  <c r="G41" i="1" s="1"/>
  <c r="C35" i="1"/>
  <c r="D52" i="1" l="1"/>
  <c r="I35" i="1" l="1"/>
  <c r="J35" i="1" l="1"/>
  <c r="F52" i="1" l="1"/>
  <c r="G43" i="1"/>
  <c r="G45" i="1"/>
  <c r="G49" i="1"/>
  <c r="G48" i="1"/>
  <c r="G42" i="1"/>
  <c r="G44" i="1"/>
  <c r="G40" i="1"/>
  <c r="G46" i="1"/>
  <c r="G47" i="1"/>
  <c r="G39" i="1"/>
  <c r="G52" i="1" l="1"/>
  <c r="K52" i="1"/>
  <c r="J52" i="1"/>
  <c r="G31" i="1" l="1"/>
  <c r="G32" i="1"/>
  <c r="F35" i="1"/>
  <c r="F54" i="1" s="1"/>
  <c r="G33" i="1"/>
  <c r="G24" i="1"/>
  <c r="G27" i="1"/>
  <c r="G29" i="1"/>
  <c r="G26" i="1"/>
  <c r="G25" i="1"/>
  <c r="G28" i="1"/>
  <c r="G30" i="1"/>
  <c r="G23" i="1"/>
  <c r="G35" i="1" l="1"/>
</calcChain>
</file>

<file path=xl/sharedStrings.xml><?xml version="1.0" encoding="utf-8"?>
<sst xmlns="http://schemas.openxmlformats.org/spreadsheetml/2006/main" count="143" uniqueCount="76">
  <si>
    <t xml:space="preserve"> </t>
  </si>
  <si>
    <t>Accumulated Revenue</t>
  </si>
  <si>
    <t>Projected Balance</t>
  </si>
  <si>
    <t>Breakfast Revenue (student)</t>
  </si>
  <si>
    <t>Breakfast revenue (adult)</t>
  </si>
  <si>
    <t>Lunch Revenue (student)</t>
  </si>
  <si>
    <t>Lunch revenue  (adult)</t>
  </si>
  <si>
    <t>Summer Lunch Revenue</t>
  </si>
  <si>
    <t>Ala Carte Revenue</t>
  </si>
  <si>
    <t>Federal Reimbursement</t>
  </si>
  <si>
    <t>State Reimbursement</t>
  </si>
  <si>
    <t>Supply Chain Stipend</t>
  </si>
  <si>
    <t>Miscellaneous Income</t>
  </si>
  <si>
    <t>Total Revenue</t>
  </si>
  <si>
    <t>Current Month Expenditures</t>
  </si>
  <si>
    <t>Accumulated Expenditures</t>
  </si>
  <si>
    <t>Budget Balance</t>
  </si>
  <si>
    <t>Salaries/CIL</t>
  </si>
  <si>
    <t>Summer Lunch Salaries</t>
  </si>
  <si>
    <t>Social Security</t>
  </si>
  <si>
    <t>IPERS</t>
  </si>
  <si>
    <t>Insurance</t>
  </si>
  <si>
    <t>Travel/Mileage</t>
  </si>
  <si>
    <t>Non-food Supplies</t>
  </si>
  <si>
    <t>Food</t>
  </si>
  <si>
    <t>Summer Lunch Expense</t>
  </si>
  <si>
    <t>Capital Equipment</t>
  </si>
  <si>
    <t>Dues/Memberships/Reg Fees</t>
  </si>
  <si>
    <t>Refunds</t>
  </si>
  <si>
    <t>Total Expenditures</t>
  </si>
  <si>
    <t xml:space="preserve">Total Account Balance  </t>
  </si>
  <si>
    <t>July</t>
  </si>
  <si>
    <t>August</t>
  </si>
  <si>
    <t>September</t>
  </si>
  <si>
    <t>October</t>
  </si>
  <si>
    <t>November</t>
  </si>
  <si>
    <t>December</t>
  </si>
  <si>
    <t>January</t>
  </si>
  <si>
    <t>February</t>
  </si>
  <si>
    <t>March</t>
  </si>
  <si>
    <t>April</t>
  </si>
  <si>
    <t>May</t>
  </si>
  <si>
    <t>June</t>
  </si>
  <si>
    <t xml:space="preserve">Total Hot Lunch Fund Balance   </t>
  </si>
  <si>
    <t>Payment Springs</t>
  </si>
  <si>
    <t>Current  Month Revenue</t>
  </si>
  <si>
    <t>2023-24 Actual</t>
  </si>
  <si>
    <t>24-25 Projected</t>
  </si>
  <si>
    <t>Total</t>
  </si>
  <si>
    <t>august</t>
  </si>
  <si>
    <t>september</t>
  </si>
  <si>
    <t>november</t>
  </si>
  <si>
    <t>december</t>
  </si>
  <si>
    <t>march</t>
  </si>
  <si>
    <t>aproil</t>
  </si>
  <si>
    <t>may</t>
  </si>
  <si>
    <t>june</t>
  </si>
  <si>
    <t>Current Year Pricing:</t>
  </si>
  <si>
    <t>Milk</t>
  </si>
  <si>
    <t>Lunch K-6</t>
  </si>
  <si>
    <t>Breakfast</t>
  </si>
  <si>
    <t>Lunch 7-12</t>
  </si>
  <si>
    <t>Lunch Adult</t>
  </si>
  <si>
    <t>Monthly Student Population (K-12):</t>
  </si>
  <si>
    <t>Students utilizing free or reduced pricing:</t>
  </si>
  <si>
    <t>Elementary</t>
  </si>
  <si>
    <t>Lutheran School</t>
  </si>
  <si>
    <t>High School</t>
  </si>
  <si>
    <t>% of HS</t>
  </si>
  <si>
    <t>K6/CLS</t>
  </si>
  <si>
    <t>%of K-6/CLS</t>
  </si>
  <si>
    <t>All</t>
  </si>
  <si>
    <t>Current Month Lunches</t>
  </si>
  <si>
    <t>Current Month Breakfasts</t>
  </si>
  <si>
    <t>Interest Earned</t>
  </si>
  <si>
    <t>Clarinda Community Schools Nutrition Board Report - November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</si>
</sst>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8" formatCode="&quot;$&quot;#,##0.00_);[Red]\(&quot;$&quot;#,##0.00\)"/>
    <numFmt numFmtId="164" formatCode="&quot;$&quot;#,##0.00"/>
  </numFmts>
  <fonts count="11">
    <font>
      <sz val="9"/>
      <color rgb="FF000000"/>
      <name val="Arimo"/>
      <scheme val="minor"/>
    </font>
    <font>
      <sz val="9"/>
      <color theme="1"/>
      <name val="Helvetica Neue"/>
      <family val="2"/>
    </font>
    <font>
      <sz val="10"/>
      <color theme="1"/>
      <name val="Helvetica Neue"/>
      <family val="2"/>
    </font>
    <font>
      <sz val="9"/>
      <color theme="1"/>
      <name val="Arimo"/>
    </font>
    <font>
      <u/>
      <sz val="10"/>
      <color theme="1"/>
      <name val="Helvetica Neue"/>
      <family val="2"/>
    </font>
    <font>
      <b/>
      <sz val="10"/>
      <color theme="1"/>
      <name val="Helvetica Neue"/>
      <family val="2"/>
    </font>
    <font>
      <sz val="9"/>
      <color theme="1"/>
      <name val="Arimo"/>
      <scheme val="minor"/>
    </font>
    <font>
      <b/>
      <sz val="9"/>
      <color theme="1"/>
      <name val="Arimo"/>
    </font>
    <font>
      <sz val="10"/>
      <color rgb="FF000000"/>
      <name val="Helvetica Neue"/>
      <family val="2"/>
    </font>
    <font>
      <sz val="10"/>
      <color rgb="FF000000"/>
      <name val="Helvetica"/>
      <family val="2"/>
    </font>
    <font>
      <b/>
      <sz val="12"/>
      <color rgb="FF000000"/>
      <name val="Helvetica"/>
      <family val="2"/>
    </font>
  </fonts>
  <fills count="4">
    <fill>
      <patternFill patternType="none"/>
    </fill>
    <fill>
      <patternFill patternType="gray125"/>
    </fill>
    <fill>
      <patternFill patternType="solid">
        <fgColor rgb="FFC0C0C0"/>
        <bgColor rgb="FFC0C0C0"/>
      </patternFill>
    </fill>
    <fill>
      <patternFill patternType="solid">
        <fgColor rgb="FF969696"/>
        <bgColor rgb="FF969696"/>
      </patternFill>
    </fill>
  </fills>
  <borders count="11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/>
      <bottom/>
      <diagonal/>
    </border>
  </borders>
  <cellStyleXfs count="1">
    <xf numFmtId="0" fontId="0" fillId="0" borderId="0"/>
  </cellStyleXfs>
  <cellXfs count="52">
    <xf numFmtId="0" fontId="0" fillId="0" borderId="0" xfId="0"/>
    <xf numFmtId="164" fontId="1" fillId="0" borderId="0" xfId="0" applyNumberFormat="1" applyFont="1"/>
    <xf numFmtId="0" fontId="2" fillId="0" borderId="0" xfId="0" applyFont="1"/>
    <xf numFmtId="0" fontId="3" fillId="0" borderId="0" xfId="0" applyFont="1"/>
    <xf numFmtId="164" fontId="2" fillId="0" borderId="0" xfId="0" applyNumberFormat="1" applyFont="1"/>
    <xf numFmtId="0" fontId="2" fillId="0" borderId="2" xfId="0" applyFont="1" applyBorder="1"/>
    <xf numFmtId="164" fontId="4" fillId="0" borderId="0" xfId="0" applyNumberFormat="1" applyFont="1"/>
    <xf numFmtId="0" fontId="5" fillId="0" borderId="0" xfId="0" applyFont="1"/>
    <xf numFmtId="14" fontId="5" fillId="0" borderId="0" xfId="0" applyNumberFormat="1" applyFont="1"/>
    <xf numFmtId="49" fontId="5" fillId="0" borderId="0" xfId="0" applyNumberFormat="1" applyFont="1" applyAlignment="1">
      <alignment horizontal="center"/>
    </xf>
    <xf numFmtId="164" fontId="5" fillId="0" borderId="0" xfId="0" applyNumberFormat="1" applyFont="1"/>
    <xf numFmtId="0" fontId="2" fillId="0" borderId="3" xfId="0" applyFont="1" applyBorder="1"/>
    <xf numFmtId="0" fontId="2" fillId="0" borderId="4" xfId="0" applyFont="1" applyBorder="1"/>
    <xf numFmtId="0" fontId="2" fillId="2" borderId="5" xfId="0" applyFont="1" applyFill="1" applyBorder="1" applyAlignment="1">
      <alignment horizontal="center" wrapText="1"/>
    </xf>
    <xf numFmtId="0" fontId="2" fillId="2" borderId="2" xfId="0" applyFont="1" applyFill="1" applyBorder="1" applyAlignment="1">
      <alignment horizontal="center" wrapText="1"/>
    </xf>
    <xf numFmtId="4" fontId="2" fillId="2" borderId="2" xfId="0" applyNumberFormat="1" applyFont="1" applyFill="1" applyBorder="1" applyAlignment="1">
      <alignment horizontal="center" wrapText="1"/>
    </xf>
    <xf numFmtId="4" fontId="2" fillId="0" borderId="2" xfId="0" applyNumberFormat="1" applyFont="1" applyBorder="1" applyAlignment="1">
      <alignment horizontal="right" wrapText="1"/>
    </xf>
    <xf numFmtId="4" fontId="2" fillId="0" borderId="2" xfId="0" applyNumberFormat="1" applyFont="1" applyBorder="1" applyAlignment="1">
      <alignment horizontal="right"/>
    </xf>
    <xf numFmtId="0" fontId="2" fillId="0" borderId="1" xfId="0" applyFont="1" applyBorder="1"/>
    <xf numFmtId="4" fontId="2" fillId="0" borderId="1" xfId="0" applyNumberFormat="1" applyFont="1" applyBorder="1" applyAlignment="1">
      <alignment horizontal="right"/>
    </xf>
    <xf numFmtId="0" fontId="2" fillId="0" borderId="7" xfId="0" applyFont="1" applyBorder="1"/>
    <xf numFmtId="0" fontId="5" fillId="0" borderId="3" xfId="0" applyFont="1" applyBorder="1"/>
    <xf numFmtId="4" fontId="2" fillId="0" borderId="4" xfId="0" applyNumberFormat="1" applyFont="1" applyBorder="1" applyAlignment="1">
      <alignment horizontal="right"/>
    </xf>
    <xf numFmtId="4" fontId="2" fillId="0" borderId="0" xfId="0" applyNumberFormat="1" applyFont="1" applyAlignment="1">
      <alignment horizontal="right"/>
    </xf>
    <xf numFmtId="4" fontId="2" fillId="3" borderId="2" xfId="0" applyNumberFormat="1" applyFont="1" applyFill="1" applyBorder="1" applyAlignment="1">
      <alignment horizontal="center" wrapText="1"/>
    </xf>
    <xf numFmtId="0" fontId="2" fillId="3" borderId="2" xfId="0" applyFont="1" applyFill="1" applyBorder="1" applyAlignment="1">
      <alignment horizontal="center" wrapText="1"/>
    </xf>
    <xf numFmtId="0" fontId="2" fillId="0" borderId="8" xfId="0" applyFont="1" applyBorder="1"/>
    <xf numFmtId="0" fontId="2" fillId="0" borderId="9" xfId="0" applyFont="1" applyBorder="1"/>
    <xf numFmtId="0" fontId="2" fillId="0" borderId="10" xfId="0" applyFont="1" applyBorder="1"/>
    <xf numFmtId="0" fontId="6" fillId="0" borderId="0" xfId="0" applyFont="1"/>
    <xf numFmtId="2" fontId="3" fillId="0" borderId="0" xfId="0" applyNumberFormat="1" applyFont="1" applyAlignment="1">
      <alignment horizontal="right"/>
    </xf>
    <xf numFmtId="0" fontId="7" fillId="0" borderId="0" xfId="0" applyFont="1"/>
    <xf numFmtId="14" fontId="7" fillId="0" borderId="0" xfId="0" applyNumberFormat="1" applyFont="1" applyAlignment="1">
      <alignment horizontal="right"/>
    </xf>
    <xf numFmtId="49" fontId="7" fillId="0" borderId="0" xfId="0" applyNumberFormat="1" applyFont="1" applyAlignment="1">
      <alignment horizontal="right"/>
    </xf>
    <xf numFmtId="164" fontId="3" fillId="0" borderId="0" xfId="0" applyNumberFormat="1" applyFont="1"/>
    <xf numFmtId="4" fontId="3" fillId="0" borderId="0" xfId="0" applyNumberFormat="1" applyFont="1"/>
    <xf numFmtId="0" fontId="7" fillId="0" borderId="0" xfId="0" applyFont="1" applyAlignment="1">
      <alignment horizontal="right"/>
    </xf>
    <xf numFmtId="2" fontId="7" fillId="0" borderId="0" xfId="0" applyNumberFormat="1" applyFont="1" applyAlignment="1">
      <alignment horizontal="right"/>
    </xf>
    <xf numFmtId="164" fontId="3" fillId="0" borderId="0" xfId="0" applyNumberFormat="1" applyFont="1" applyAlignment="1">
      <alignment horizontal="right"/>
    </xf>
    <xf numFmtId="17" fontId="5" fillId="0" borderId="0" xfId="0" applyNumberFormat="1" applyFont="1"/>
    <xf numFmtId="16" fontId="0" fillId="0" borderId="0" xfId="0" applyNumberFormat="1"/>
    <xf numFmtId="16" fontId="2" fillId="0" borderId="0" xfId="0" applyNumberFormat="1" applyFont="1"/>
    <xf numFmtId="4" fontId="0" fillId="0" borderId="0" xfId="0" applyNumberFormat="1"/>
    <xf numFmtId="4" fontId="2" fillId="0" borderId="0" xfId="0" applyNumberFormat="1" applyFont="1" applyAlignment="1">
      <alignment horizontal="right" wrapText="1"/>
    </xf>
    <xf numFmtId="4" fontId="2" fillId="0" borderId="6" xfId="0" applyNumberFormat="1" applyFont="1" applyBorder="1" applyAlignment="1">
      <alignment horizontal="right" wrapText="1"/>
    </xf>
    <xf numFmtId="164" fontId="0" fillId="0" borderId="0" xfId="0" applyNumberFormat="1"/>
    <xf numFmtId="0" fontId="8" fillId="0" borderId="0" xfId="0" applyFont="1"/>
    <xf numFmtId="0" fontId="9" fillId="0" borderId="0" xfId="0" applyFont="1"/>
    <xf numFmtId="3" fontId="9" fillId="0" borderId="0" xfId="0" applyNumberFormat="1" applyFont="1"/>
    <xf numFmtId="8" fontId="9" fillId="0" borderId="0" xfId="0" applyNumberFormat="1" applyFont="1"/>
    <xf numFmtId="10" fontId="9" fillId="0" borderId="0" xfId="0" applyNumberFormat="1" applyFont="1"/>
    <xf numFmtId="0" fontId="10" fillId="0" borderId="0" xfId="0" applyFo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Arimo"/>
        <a:ea typeface="Arimo"/>
        <a:cs typeface="Arimo"/>
      </a:majorFont>
      <a:minorFont>
        <a:latin typeface="Arimo"/>
        <a:ea typeface="Arimo"/>
        <a:cs typeface="Arimo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2:U1048553"/>
  <sheetViews>
    <sheetView tabSelected="1" zoomScaleNormal="100" workbookViewId="0">
      <selection activeCell="D17" sqref="D17"/>
    </sheetView>
  </sheetViews>
  <sheetFormatPr defaultColWidth="14.42578125" defaultRowHeight="15" customHeight="1"/>
  <cols>
    <col min="1" max="1" width="28.42578125" bestFit="1" customWidth="1"/>
    <col min="2" max="2" width="10.85546875" customWidth="1"/>
    <col min="3" max="3" width="20" customWidth="1"/>
    <col min="4" max="4" width="19.85546875" customWidth="1"/>
    <col min="5" max="5" width="16.85546875" customWidth="1"/>
    <col min="6" max="6" width="21.85546875" customWidth="1"/>
    <col min="7" max="7" width="15" customWidth="1"/>
    <col min="8" max="8" width="12.5703125" customWidth="1"/>
    <col min="9" max="9" width="13.5703125" customWidth="1"/>
    <col min="10" max="10" width="13.140625" customWidth="1"/>
    <col min="11" max="11" width="12.42578125" customWidth="1"/>
    <col min="12" max="13" width="11.42578125" customWidth="1"/>
  </cols>
  <sheetData>
    <row r="2" spans="1:7" ht="15" customHeight="1">
      <c r="A2" s="47"/>
      <c r="B2" s="47"/>
      <c r="C2" s="51" t="s">
        <v>75</v>
      </c>
      <c r="D2" s="51"/>
      <c r="E2" s="51"/>
      <c r="F2" s="51"/>
    </row>
    <row r="3" spans="1:7" ht="15" customHeight="1">
      <c r="A3" s="47"/>
      <c r="B3" s="47"/>
      <c r="C3" s="47"/>
      <c r="D3" s="47"/>
      <c r="E3" s="47"/>
      <c r="F3" s="47"/>
      <c r="G3" s="47"/>
    </row>
    <row r="4" spans="1:7" ht="15" customHeight="1">
      <c r="A4" s="47" t="s">
        <v>57</v>
      </c>
      <c r="B4" s="47"/>
      <c r="C4" s="47" t="s">
        <v>58</v>
      </c>
      <c r="D4" s="49">
        <v>0.5</v>
      </c>
      <c r="E4" s="47"/>
      <c r="F4" s="47" t="s">
        <v>59</v>
      </c>
      <c r="G4" s="49">
        <v>2.9</v>
      </c>
    </row>
    <row r="5" spans="1:7" ht="15" customHeight="1">
      <c r="A5" s="47"/>
      <c r="B5" s="47"/>
      <c r="C5" s="47" t="s">
        <v>60</v>
      </c>
      <c r="D5" s="49">
        <v>1.5</v>
      </c>
      <c r="E5" s="47"/>
      <c r="F5" s="47" t="s">
        <v>61</v>
      </c>
      <c r="G5" s="49">
        <v>3.05</v>
      </c>
    </row>
    <row r="6" spans="1:7" ht="15" customHeight="1">
      <c r="A6" s="47"/>
      <c r="B6" s="47"/>
      <c r="C6" s="47"/>
      <c r="D6" s="47"/>
      <c r="E6" s="47"/>
      <c r="F6" s="47" t="s">
        <v>62</v>
      </c>
      <c r="G6" s="49">
        <v>4.8499999999999996</v>
      </c>
    </row>
    <row r="7" spans="1:7" ht="15" customHeight="1">
      <c r="A7" s="47" t="s">
        <v>65</v>
      </c>
      <c r="B7" s="47">
        <v>582</v>
      </c>
      <c r="C7" s="47"/>
      <c r="D7" s="47"/>
      <c r="E7" s="47"/>
      <c r="F7" s="47"/>
      <c r="G7" s="49"/>
    </row>
    <row r="8" spans="1:7" ht="15" customHeight="1">
      <c r="A8" s="47" t="s">
        <v>67</v>
      </c>
      <c r="B8" s="47">
        <v>525</v>
      </c>
      <c r="C8" s="47"/>
      <c r="D8" s="47"/>
      <c r="E8" s="47"/>
      <c r="F8" s="47"/>
      <c r="G8" s="49"/>
    </row>
    <row r="9" spans="1:7" ht="15" customHeight="1">
      <c r="A9" s="47" t="s">
        <v>66</v>
      </c>
      <c r="B9" s="47">
        <v>77</v>
      </c>
      <c r="C9" s="47"/>
      <c r="D9" s="47"/>
      <c r="E9" s="47"/>
      <c r="F9" s="47"/>
      <c r="G9" s="49"/>
    </row>
    <row r="10" spans="1:7" ht="15" customHeight="1">
      <c r="B10" s="47"/>
      <c r="C10" s="47" t="s">
        <v>67</v>
      </c>
      <c r="D10" s="47" t="s">
        <v>68</v>
      </c>
      <c r="E10" s="47" t="s">
        <v>69</v>
      </c>
      <c r="F10" s="47" t="s">
        <v>70</v>
      </c>
      <c r="G10" s="47" t="s">
        <v>71</v>
      </c>
    </row>
    <row r="11" spans="1:7" ht="15" customHeight="1">
      <c r="A11" s="46" t="s">
        <v>72</v>
      </c>
      <c r="B11" s="47"/>
      <c r="C11" s="48">
        <v>5795</v>
      </c>
      <c r="D11" s="50">
        <f>C11/(525*18)</f>
        <v>0.61322751322751323</v>
      </c>
      <c r="E11" s="48">
        <v>8712</v>
      </c>
      <c r="F11" s="50">
        <f>E11/(582*18)</f>
        <v>0.83161512027491413</v>
      </c>
      <c r="G11" s="48">
        <f>C11+E11</f>
        <v>14507</v>
      </c>
    </row>
    <row r="12" spans="1:7" ht="15" customHeight="1">
      <c r="A12" s="46" t="s">
        <v>73</v>
      </c>
      <c r="B12" s="47"/>
      <c r="C12" s="47">
        <v>2707</v>
      </c>
      <c r="D12" s="50">
        <f>C12/(525*18)</f>
        <v>0.28645502645502646</v>
      </c>
      <c r="E12" s="47">
        <v>2609</v>
      </c>
      <c r="F12" s="50">
        <f>E12/(582*18)</f>
        <v>0.2490454371897671</v>
      </c>
      <c r="G12" s="48">
        <f>C12+E12</f>
        <v>5316</v>
      </c>
    </row>
    <row r="13" spans="1:7" ht="15" customHeight="1">
      <c r="B13" s="47"/>
      <c r="C13" s="48"/>
      <c r="D13" s="50"/>
      <c r="E13" s="48"/>
      <c r="F13" s="50"/>
      <c r="G13" s="48"/>
    </row>
    <row r="14" spans="1:7" ht="15" customHeight="1">
      <c r="A14" s="46" t="s">
        <v>63</v>
      </c>
      <c r="B14" s="47"/>
      <c r="C14" s="47">
        <f>B7+B8+B9</f>
        <v>1184</v>
      </c>
      <c r="D14" s="50"/>
      <c r="E14" s="47"/>
      <c r="F14" s="50"/>
      <c r="G14" s="48"/>
    </row>
    <row r="15" spans="1:7" ht="15" customHeight="1">
      <c r="A15" s="46" t="s">
        <v>64</v>
      </c>
      <c r="B15" s="47"/>
      <c r="C15" s="47">
        <v>447</v>
      </c>
      <c r="D15" s="47"/>
      <c r="E15" s="47"/>
      <c r="F15" s="47"/>
      <c r="G15" s="49"/>
    </row>
    <row r="16" spans="1:7" ht="15" customHeight="1">
      <c r="B16" s="47"/>
      <c r="C16" s="47"/>
      <c r="D16" s="47"/>
      <c r="E16" s="47"/>
      <c r="F16" s="47"/>
      <c r="G16" s="47"/>
    </row>
    <row r="17" spans="1:21" ht="15" customHeight="1">
      <c r="A17" s="39">
        <v>45597</v>
      </c>
      <c r="D17" s="46"/>
      <c r="G17" s="46"/>
    </row>
    <row r="18" spans="1:21" ht="15" customHeight="1">
      <c r="A18" s="7"/>
    </row>
    <row r="19" spans="1:21" ht="3" customHeight="1">
      <c r="A19" s="2"/>
      <c r="B19" s="1" t="s">
        <v>0</v>
      </c>
      <c r="C19" s="2" t="s">
        <v>0</v>
      </c>
      <c r="D19" s="2"/>
      <c r="E19" s="6"/>
      <c r="F19" s="4" t="s">
        <v>0</v>
      </c>
      <c r="G19" s="2"/>
      <c r="M19" s="3" t="s">
        <v>0</v>
      </c>
    </row>
    <row r="20" spans="1:21" ht="12" customHeight="1">
      <c r="A20" s="7" t="s">
        <v>43</v>
      </c>
      <c r="B20" s="7"/>
      <c r="C20" s="8">
        <v>45474</v>
      </c>
      <c r="D20" s="9"/>
      <c r="E20" s="2"/>
      <c r="F20" s="10">
        <v>236737.11</v>
      </c>
      <c r="G20" s="2" t="s">
        <v>0</v>
      </c>
    </row>
    <row r="21" spans="1:21" ht="27.95" customHeight="1">
      <c r="A21" s="11"/>
      <c r="B21" s="2"/>
      <c r="C21" s="2"/>
      <c r="D21" s="2"/>
      <c r="E21" s="2"/>
      <c r="F21" s="2"/>
      <c r="G21" s="2"/>
      <c r="K21" s="2"/>
    </row>
    <row r="22" spans="1:21" ht="27.95" customHeight="1">
      <c r="A22" s="11"/>
      <c r="B22" s="12"/>
      <c r="C22" s="13" t="s">
        <v>46</v>
      </c>
      <c r="D22" s="14" t="s">
        <v>47</v>
      </c>
      <c r="E22" s="15" t="s">
        <v>45</v>
      </c>
      <c r="F22" s="14" t="s">
        <v>1</v>
      </c>
      <c r="G22" s="14" t="s">
        <v>2</v>
      </c>
      <c r="I22" s="40" t="s">
        <v>31</v>
      </c>
      <c r="J22" s="40" t="s">
        <v>49</v>
      </c>
      <c r="K22" s="41" t="s">
        <v>50</v>
      </c>
      <c r="L22" s="40" t="s">
        <v>34</v>
      </c>
      <c r="M22" s="40" t="s">
        <v>51</v>
      </c>
      <c r="N22" s="40" t="s">
        <v>52</v>
      </c>
      <c r="O22" s="40" t="s">
        <v>37</v>
      </c>
      <c r="P22" s="40" t="s">
        <v>38</v>
      </c>
      <c r="Q22" s="40" t="s">
        <v>53</v>
      </c>
      <c r="R22" s="40" t="s">
        <v>54</v>
      </c>
      <c r="S22" s="40" t="s">
        <v>55</v>
      </c>
      <c r="T22" s="40" t="s">
        <v>56</v>
      </c>
      <c r="U22" t="s">
        <v>48</v>
      </c>
    </row>
    <row r="23" spans="1:21" ht="13.5" customHeight="1">
      <c r="A23" s="11" t="s">
        <v>3</v>
      </c>
      <c r="B23" s="12"/>
      <c r="C23" s="16">
        <v>26342.400000000001</v>
      </c>
      <c r="D23" s="16">
        <v>23900</v>
      </c>
      <c r="E23" s="16">
        <v>0</v>
      </c>
      <c r="F23" s="16">
        <f>U23</f>
        <v>0</v>
      </c>
      <c r="G23" s="17">
        <f t="shared" ref="G23:G33" si="0">D23-F23</f>
        <v>23900</v>
      </c>
      <c r="I23" s="16">
        <v>0</v>
      </c>
      <c r="J23" s="16">
        <v>0</v>
      </c>
      <c r="K23" s="16">
        <v>0</v>
      </c>
      <c r="L23" s="16">
        <v>0</v>
      </c>
      <c r="M23" s="16">
        <v>0</v>
      </c>
      <c r="N23" s="44">
        <v>0</v>
      </c>
      <c r="O23" s="44">
        <v>0</v>
      </c>
      <c r="P23" s="44">
        <v>0</v>
      </c>
      <c r="Q23" s="44">
        <v>0</v>
      </c>
      <c r="R23" s="44">
        <v>0</v>
      </c>
      <c r="S23" s="44">
        <v>0</v>
      </c>
      <c r="T23" s="44">
        <v>0</v>
      </c>
      <c r="U23" s="42">
        <f>T23+S23+R23+Q23+P23+O23+N23+M23+L23+K23+J23+I23</f>
        <v>0</v>
      </c>
    </row>
    <row r="24" spans="1:21" ht="13.5" customHeight="1">
      <c r="A24" s="11" t="s">
        <v>4</v>
      </c>
      <c r="B24" s="12"/>
      <c r="C24" s="16">
        <v>662.15</v>
      </c>
      <c r="D24" s="16">
        <v>550</v>
      </c>
      <c r="E24" s="16">
        <v>0</v>
      </c>
      <c r="F24" s="16">
        <f t="shared" ref="F24:F33" si="1">U24</f>
        <v>0</v>
      </c>
      <c r="G24" s="17">
        <f t="shared" si="0"/>
        <v>550</v>
      </c>
      <c r="I24" s="16">
        <v>0</v>
      </c>
      <c r="J24" s="16">
        <v>0</v>
      </c>
      <c r="K24" s="16">
        <v>0</v>
      </c>
      <c r="L24" s="16">
        <v>0</v>
      </c>
      <c r="M24" s="16">
        <v>0</v>
      </c>
      <c r="N24" s="44">
        <v>0</v>
      </c>
      <c r="O24" s="44">
        <v>0</v>
      </c>
      <c r="P24" s="44">
        <v>0</v>
      </c>
      <c r="Q24" s="44">
        <v>0</v>
      </c>
      <c r="R24" s="44">
        <v>0</v>
      </c>
      <c r="S24" s="44">
        <v>0</v>
      </c>
      <c r="T24" s="44">
        <v>0</v>
      </c>
      <c r="U24" s="42">
        <f t="shared" ref="U24:U33" si="2">T24+S24+R24+Q24+P24+O24+N24+M24+L24+K24+J24+I24</f>
        <v>0</v>
      </c>
    </row>
    <row r="25" spans="1:21" ht="13.5" customHeight="1">
      <c r="A25" s="11" t="s">
        <v>5</v>
      </c>
      <c r="B25" s="12"/>
      <c r="C25" s="16">
        <v>210141.92</v>
      </c>
      <c r="D25" s="16">
        <v>232000</v>
      </c>
      <c r="E25" s="16">
        <v>32225.09</v>
      </c>
      <c r="F25" s="16">
        <f t="shared" si="1"/>
        <v>117969.68</v>
      </c>
      <c r="G25" s="17">
        <f t="shared" si="0"/>
        <v>114030.32</v>
      </c>
      <c r="I25" s="16">
        <v>825.5</v>
      </c>
      <c r="J25" s="16">
        <v>29311.39</v>
      </c>
      <c r="K25" s="16">
        <f>41777.13-18495.81</f>
        <v>23281.319999999996</v>
      </c>
      <c r="L25" s="16">
        <v>32326.38</v>
      </c>
      <c r="M25" s="16">
        <v>32225.09</v>
      </c>
      <c r="N25" s="44">
        <v>0</v>
      </c>
      <c r="O25" s="44">
        <v>0</v>
      </c>
      <c r="P25" s="44">
        <v>0</v>
      </c>
      <c r="Q25" s="44">
        <v>0</v>
      </c>
      <c r="R25" s="44">
        <v>0</v>
      </c>
      <c r="S25" s="44">
        <v>0</v>
      </c>
      <c r="T25" s="44">
        <v>0</v>
      </c>
      <c r="U25" s="42">
        <f t="shared" si="2"/>
        <v>117969.68</v>
      </c>
    </row>
    <row r="26" spans="1:21" ht="13.5" customHeight="1">
      <c r="A26" s="11" t="s">
        <v>6</v>
      </c>
      <c r="B26" s="12"/>
      <c r="C26" s="16">
        <v>9323.4</v>
      </c>
      <c r="D26" s="16">
        <v>4300</v>
      </c>
      <c r="E26" s="16">
        <v>0</v>
      </c>
      <c r="F26" s="16">
        <f t="shared" si="1"/>
        <v>0</v>
      </c>
      <c r="G26" s="17">
        <f t="shared" si="0"/>
        <v>4300</v>
      </c>
      <c r="I26" s="16">
        <v>0</v>
      </c>
      <c r="J26" s="16">
        <v>0</v>
      </c>
      <c r="K26" s="16">
        <v>0</v>
      </c>
      <c r="L26" s="16">
        <v>0</v>
      </c>
      <c r="M26" s="16">
        <v>0</v>
      </c>
      <c r="N26" s="43">
        <v>0</v>
      </c>
      <c r="O26" s="43">
        <v>0</v>
      </c>
      <c r="P26" s="43">
        <v>0</v>
      </c>
      <c r="Q26" s="43">
        <v>0</v>
      </c>
      <c r="R26" s="43">
        <v>0</v>
      </c>
      <c r="S26" s="43">
        <v>0</v>
      </c>
      <c r="T26" s="43">
        <v>0</v>
      </c>
      <c r="U26" s="42">
        <f t="shared" si="2"/>
        <v>0</v>
      </c>
    </row>
    <row r="27" spans="1:21" ht="13.5" customHeight="1">
      <c r="A27" s="11" t="s">
        <v>7</v>
      </c>
      <c r="B27" s="12"/>
      <c r="C27" s="16">
        <v>0</v>
      </c>
      <c r="D27" s="16">
        <v>13014</v>
      </c>
      <c r="E27" s="16">
        <v>0</v>
      </c>
      <c r="F27" s="16">
        <f t="shared" si="1"/>
        <v>14109.83</v>
      </c>
      <c r="G27" s="17">
        <f t="shared" si="0"/>
        <v>-1095.83</v>
      </c>
      <c r="I27" s="16">
        <v>0</v>
      </c>
      <c r="J27" s="16">
        <v>10160.06</v>
      </c>
      <c r="K27" s="16">
        <v>3949.77</v>
      </c>
      <c r="L27" s="16">
        <v>0</v>
      </c>
      <c r="M27" s="16">
        <v>0</v>
      </c>
      <c r="N27" s="43">
        <v>0</v>
      </c>
      <c r="O27" s="43">
        <v>0</v>
      </c>
      <c r="P27" s="43">
        <v>0</v>
      </c>
      <c r="Q27" s="43">
        <v>0</v>
      </c>
      <c r="R27" s="43">
        <v>0</v>
      </c>
      <c r="S27" s="43">
        <v>0</v>
      </c>
      <c r="T27" s="43">
        <v>0</v>
      </c>
      <c r="U27" s="42">
        <f t="shared" si="2"/>
        <v>14109.83</v>
      </c>
    </row>
    <row r="28" spans="1:21" ht="13.5" customHeight="1">
      <c r="A28" s="5" t="s">
        <v>8</v>
      </c>
      <c r="B28" s="5"/>
      <c r="C28" s="16">
        <v>6774.55</v>
      </c>
      <c r="D28" s="17">
        <v>5000</v>
      </c>
      <c r="E28" s="16">
        <v>0</v>
      </c>
      <c r="F28" s="16">
        <f t="shared" si="1"/>
        <v>0</v>
      </c>
      <c r="G28" s="17">
        <f t="shared" si="0"/>
        <v>5000</v>
      </c>
      <c r="I28" s="16">
        <v>0</v>
      </c>
      <c r="J28" s="16">
        <v>0</v>
      </c>
      <c r="K28" s="16">
        <v>0</v>
      </c>
      <c r="L28" s="16">
        <v>0</v>
      </c>
      <c r="M28" s="16">
        <v>0</v>
      </c>
      <c r="N28" s="43">
        <v>0</v>
      </c>
      <c r="O28" s="43">
        <v>0</v>
      </c>
      <c r="P28" s="43">
        <v>0</v>
      </c>
      <c r="Q28" s="43">
        <v>0</v>
      </c>
      <c r="R28" s="43">
        <v>0</v>
      </c>
      <c r="S28" s="43">
        <v>0</v>
      </c>
      <c r="T28" s="43">
        <v>0</v>
      </c>
      <c r="U28" s="42">
        <f t="shared" si="2"/>
        <v>0</v>
      </c>
    </row>
    <row r="29" spans="1:21" ht="13.5" customHeight="1">
      <c r="A29" s="18" t="s">
        <v>9</v>
      </c>
      <c r="B29" s="18"/>
      <c r="C29" s="16">
        <v>440825.59</v>
      </c>
      <c r="D29" s="17">
        <v>378143.04</v>
      </c>
      <c r="E29" s="16">
        <v>55512.27</v>
      </c>
      <c r="F29" s="16">
        <f t="shared" si="1"/>
        <v>128114.5</v>
      </c>
      <c r="G29" s="17">
        <f t="shared" si="0"/>
        <v>250028.53999999998</v>
      </c>
      <c r="I29" s="16">
        <v>15881.41</v>
      </c>
      <c r="J29" s="16">
        <v>0</v>
      </c>
      <c r="K29" s="16">
        <f>11911.32+2628.87</f>
        <v>14540.189999999999</v>
      </c>
      <c r="L29" s="16">
        <v>42180.63</v>
      </c>
      <c r="M29" s="16">
        <v>55512.27</v>
      </c>
      <c r="N29" s="43">
        <v>0</v>
      </c>
      <c r="O29" s="43">
        <v>0</v>
      </c>
      <c r="P29" s="43">
        <v>0</v>
      </c>
      <c r="Q29" s="43">
        <v>0</v>
      </c>
      <c r="R29" s="43">
        <v>0</v>
      </c>
      <c r="S29" s="43">
        <v>0</v>
      </c>
      <c r="T29" s="43">
        <v>0</v>
      </c>
      <c r="U29" s="42">
        <f t="shared" si="2"/>
        <v>128114.5</v>
      </c>
    </row>
    <row r="30" spans="1:21" ht="13.5" customHeight="1">
      <c r="A30" s="5" t="s">
        <v>10</v>
      </c>
      <c r="B30" s="5"/>
      <c r="C30" s="16">
        <v>1641.97</v>
      </c>
      <c r="D30" s="17">
        <v>1500</v>
      </c>
      <c r="E30" s="16">
        <v>0</v>
      </c>
      <c r="F30" s="16">
        <f t="shared" si="1"/>
        <v>0</v>
      </c>
      <c r="G30" s="17">
        <f t="shared" si="0"/>
        <v>1500</v>
      </c>
      <c r="I30" s="16">
        <v>0</v>
      </c>
      <c r="J30" s="16">
        <v>0</v>
      </c>
      <c r="K30" s="16">
        <v>0</v>
      </c>
      <c r="L30" s="16">
        <v>0</v>
      </c>
      <c r="M30" s="16">
        <v>0</v>
      </c>
      <c r="N30" s="43">
        <v>0</v>
      </c>
      <c r="O30" s="43">
        <v>0</v>
      </c>
      <c r="P30" s="43">
        <v>0</v>
      </c>
      <c r="Q30" s="43">
        <v>0</v>
      </c>
      <c r="R30" s="43">
        <v>0</v>
      </c>
      <c r="S30" s="43">
        <v>0</v>
      </c>
      <c r="T30" s="43">
        <v>0</v>
      </c>
      <c r="U30" s="42">
        <f t="shared" si="2"/>
        <v>0</v>
      </c>
    </row>
    <row r="31" spans="1:21" ht="13.5" customHeight="1">
      <c r="A31" s="18" t="s">
        <v>11</v>
      </c>
      <c r="B31" s="18"/>
      <c r="C31" s="16">
        <v>61669.51</v>
      </c>
      <c r="D31" s="17">
        <v>0</v>
      </c>
      <c r="E31" s="16">
        <v>0</v>
      </c>
      <c r="F31" s="16">
        <f t="shared" si="1"/>
        <v>994</v>
      </c>
      <c r="G31" s="17">
        <f t="shared" si="0"/>
        <v>-994</v>
      </c>
      <c r="I31" s="16">
        <v>994</v>
      </c>
      <c r="J31" s="16">
        <v>0</v>
      </c>
      <c r="K31" s="16">
        <v>0</v>
      </c>
      <c r="L31" s="16">
        <v>0</v>
      </c>
      <c r="M31" s="16">
        <v>0</v>
      </c>
      <c r="N31" s="43">
        <v>0</v>
      </c>
      <c r="O31" s="43">
        <v>0</v>
      </c>
      <c r="P31" s="43">
        <v>0</v>
      </c>
      <c r="Q31" s="43">
        <v>0</v>
      </c>
      <c r="R31" s="43">
        <v>0</v>
      </c>
      <c r="S31" s="43">
        <v>0</v>
      </c>
      <c r="T31" s="43">
        <v>0</v>
      </c>
      <c r="U31" s="42">
        <f t="shared" si="2"/>
        <v>994</v>
      </c>
    </row>
    <row r="32" spans="1:21" ht="13.5" customHeight="1">
      <c r="A32" s="18" t="s">
        <v>12</v>
      </c>
      <c r="B32" s="18"/>
      <c r="C32" s="16">
        <v>3730.21</v>
      </c>
      <c r="D32" s="17">
        <v>5000</v>
      </c>
      <c r="E32" s="16">
        <v>2808.17</v>
      </c>
      <c r="F32" s="16">
        <f t="shared" si="1"/>
        <v>22022.17</v>
      </c>
      <c r="G32" s="17">
        <f t="shared" si="0"/>
        <v>-17022.169999999998</v>
      </c>
      <c r="I32" s="16">
        <v>0</v>
      </c>
      <c r="J32" s="16">
        <v>0</v>
      </c>
      <c r="K32" s="16">
        <v>0</v>
      </c>
      <c r="L32" s="16">
        <f>9314+9900</f>
        <v>19214</v>
      </c>
      <c r="M32" s="16">
        <v>2808.17</v>
      </c>
      <c r="N32" s="44">
        <v>0</v>
      </c>
      <c r="O32" s="44">
        <v>0</v>
      </c>
      <c r="P32" s="44">
        <v>0</v>
      </c>
      <c r="Q32" s="44">
        <v>0</v>
      </c>
      <c r="R32" s="44">
        <v>0</v>
      </c>
      <c r="S32" s="44">
        <v>0</v>
      </c>
      <c r="T32" s="44">
        <v>0</v>
      </c>
      <c r="U32" s="42">
        <f t="shared" si="2"/>
        <v>22022.17</v>
      </c>
    </row>
    <row r="33" spans="1:21" ht="13.5" customHeight="1">
      <c r="A33" s="11" t="s">
        <v>74</v>
      </c>
      <c r="B33" s="12"/>
      <c r="C33" s="16">
        <v>109.62</v>
      </c>
      <c r="D33" s="19">
        <v>158</v>
      </c>
      <c r="E33" s="16">
        <v>5.53</v>
      </c>
      <c r="F33" s="16">
        <f t="shared" si="1"/>
        <v>29.029999999999998</v>
      </c>
      <c r="G33" s="17">
        <f t="shared" si="0"/>
        <v>128.97</v>
      </c>
      <c r="I33" s="16">
        <v>6.22</v>
      </c>
      <c r="J33" s="16">
        <v>5.63</v>
      </c>
      <c r="K33" s="16">
        <v>5.85</v>
      </c>
      <c r="L33" s="16">
        <v>5.8</v>
      </c>
      <c r="M33" s="16">
        <v>5.53</v>
      </c>
      <c r="N33" s="44">
        <v>0</v>
      </c>
      <c r="O33" s="44">
        <v>0</v>
      </c>
      <c r="P33" s="44">
        <v>0</v>
      </c>
      <c r="Q33" s="44">
        <v>0</v>
      </c>
      <c r="R33" s="44">
        <v>0</v>
      </c>
      <c r="S33" s="44">
        <v>0</v>
      </c>
      <c r="T33" s="44">
        <v>0</v>
      </c>
      <c r="U33" s="42">
        <f t="shared" si="2"/>
        <v>29.029999999999998</v>
      </c>
    </row>
    <row r="34" spans="1:21" ht="12.95" customHeight="1">
      <c r="A34" s="7"/>
      <c r="B34" s="2"/>
      <c r="C34" s="17" t="s">
        <v>0</v>
      </c>
      <c r="D34" s="17"/>
      <c r="E34" s="17"/>
      <c r="F34" s="17"/>
      <c r="G34" s="17"/>
      <c r="I34" s="17"/>
      <c r="J34" s="16"/>
      <c r="K34" s="17"/>
      <c r="L34" t="s">
        <v>0</v>
      </c>
    </row>
    <row r="35" spans="1:21" ht="26.1" customHeight="1">
      <c r="A35" s="7" t="s">
        <v>13</v>
      </c>
      <c r="B35" s="12"/>
      <c r="C35" s="22">
        <f>SUM(C23:C33)</f>
        <v>761221.32</v>
      </c>
      <c r="D35" s="17">
        <f>SUM(D23:D34)</f>
        <v>663565.04</v>
      </c>
      <c r="E35" s="17">
        <f t="shared" ref="E35:G35" si="3">SUM(E23:E34)</f>
        <v>90551.06</v>
      </c>
      <c r="F35" s="17">
        <f t="shared" si="3"/>
        <v>283239.21000000002</v>
      </c>
      <c r="G35" s="17">
        <f t="shared" si="3"/>
        <v>380325.83</v>
      </c>
      <c r="I35" s="17">
        <f>SUM(I23:I34)</f>
        <v>17707.13</v>
      </c>
      <c r="J35" s="16">
        <f>SUM(J23:J33)</f>
        <v>39477.079999999994</v>
      </c>
      <c r="K35" s="16">
        <f>SUM(K23:K33)</f>
        <v>41777.129999999997</v>
      </c>
      <c r="L35" s="16">
        <f>SUM(L23:L33)</f>
        <v>93726.81</v>
      </c>
      <c r="M35" s="16">
        <f>SUM(M23:M33)</f>
        <v>90551.06</v>
      </c>
    </row>
    <row r="36" spans="1:21" ht="33" customHeight="1">
      <c r="A36" s="11"/>
      <c r="B36" s="2"/>
      <c r="C36" s="23"/>
      <c r="D36" s="23"/>
      <c r="E36" s="23"/>
      <c r="F36" s="23" t="s">
        <v>0</v>
      </c>
      <c r="G36" s="23"/>
      <c r="I36" s="23" t="s">
        <v>0</v>
      </c>
      <c r="J36" s="23"/>
      <c r="K36" s="16"/>
    </row>
    <row r="37" spans="1:21" ht="26.1" customHeight="1">
      <c r="A37" s="26"/>
      <c r="B37" s="2"/>
      <c r="C37" s="23"/>
      <c r="D37" s="23"/>
      <c r="E37" s="23"/>
      <c r="F37" s="23" t="s">
        <v>0</v>
      </c>
      <c r="G37" s="23"/>
      <c r="I37" s="23" t="s">
        <v>0</v>
      </c>
      <c r="J37" s="23"/>
      <c r="K37" s="16"/>
    </row>
    <row r="38" spans="1:21" ht="24.75" customHeight="1">
      <c r="A38" s="26"/>
      <c r="B38" s="12"/>
      <c r="C38" s="13" t="s">
        <v>46</v>
      </c>
      <c r="D38" s="14" t="s">
        <v>47</v>
      </c>
      <c r="E38" s="24" t="s">
        <v>14</v>
      </c>
      <c r="F38" s="25" t="s">
        <v>15</v>
      </c>
      <c r="G38" s="15" t="s">
        <v>16</v>
      </c>
      <c r="I38" s="40" t="s">
        <v>31</v>
      </c>
      <c r="J38" s="40" t="s">
        <v>49</v>
      </c>
      <c r="K38" s="41" t="s">
        <v>50</v>
      </c>
      <c r="L38" s="40" t="s">
        <v>34</v>
      </c>
      <c r="M38" s="40" t="s">
        <v>51</v>
      </c>
      <c r="N38" s="40" t="s">
        <v>52</v>
      </c>
      <c r="O38" s="40" t="s">
        <v>37</v>
      </c>
      <c r="P38" s="40" t="s">
        <v>38</v>
      </c>
      <c r="Q38" s="40" t="s">
        <v>53</v>
      </c>
      <c r="R38" s="40" t="s">
        <v>54</v>
      </c>
      <c r="S38" s="40" t="s">
        <v>55</v>
      </c>
      <c r="T38" s="40" t="s">
        <v>56</v>
      </c>
      <c r="U38" t="s">
        <v>48</v>
      </c>
    </row>
    <row r="39" spans="1:21" ht="13.5" customHeight="1">
      <c r="A39" s="26" t="s">
        <v>17</v>
      </c>
      <c r="B39" s="27"/>
      <c r="C39" s="16">
        <v>245155.54</v>
      </c>
      <c r="D39" s="17">
        <v>255240</v>
      </c>
      <c r="E39" s="16">
        <v>18734.68</v>
      </c>
      <c r="F39" s="16">
        <f t="shared" ref="F39:F50" si="4">U39</f>
        <v>82181.670000000013</v>
      </c>
      <c r="G39" s="17">
        <f t="shared" ref="G39:G49" si="5">D39-F39</f>
        <v>173058.33</v>
      </c>
      <c r="I39" s="16">
        <v>13058.74</v>
      </c>
      <c r="J39" s="16">
        <v>15860.37</v>
      </c>
      <c r="K39" s="16">
        <v>17115.29</v>
      </c>
      <c r="L39" s="16">
        <v>17412.59</v>
      </c>
      <c r="M39" s="16">
        <v>18734.68</v>
      </c>
      <c r="N39" s="44">
        <v>0</v>
      </c>
      <c r="O39" s="44">
        <v>0</v>
      </c>
      <c r="P39" s="44">
        <v>0</v>
      </c>
      <c r="Q39" s="44">
        <v>0</v>
      </c>
      <c r="R39" s="44">
        <v>0</v>
      </c>
      <c r="S39" s="44">
        <v>0</v>
      </c>
      <c r="T39" s="44">
        <v>0</v>
      </c>
      <c r="U39" s="42">
        <f t="shared" ref="U39:U50" si="6">T39+S39+R39+Q39+P39+O39+N39+M39+L39+K39+J39+I39</f>
        <v>82181.670000000013</v>
      </c>
    </row>
    <row r="40" spans="1:21" ht="13.5" customHeight="1">
      <c r="A40" s="26" t="s">
        <v>18</v>
      </c>
      <c r="B40" s="27"/>
      <c r="C40" s="16">
        <v>1499.36</v>
      </c>
      <c r="D40" s="17">
        <v>1200</v>
      </c>
      <c r="E40" s="16">
        <v>0</v>
      </c>
      <c r="F40" s="16">
        <f t="shared" si="4"/>
        <v>3549.51</v>
      </c>
      <c r="G40" s="17">
        <f t="shared" si="5"/>
        <v>-2349.5100000000002</v>
      </c>
      <c r="I40" s="16">
        <v>3549.51</v>
      </c>
      <c r="J40" s="16">
        <v>0</v>
      </c>
      <c r="K40" s="16">
        <v>0</v>
      </c>
      <c r="L40" s="16">
        <v>0</v>
      </c>
      <c r="M40" s="16">
        <v>0</v>
      </c>
      <c r="N40" s="44">
        <v>0</v>
      </c>
      <c r="O40" s="44">
        <v>0</v>
      </c>
      <c r="P40" s="44">
        <v>0</v>
      </c>
      <c r="Q40" s="44">
        <v>0</v>
      </c>
      <c r="R40" s="44">
        <v>0</v>
      </c>
      <c r="S40" s="44">
        <v>0</v>
      </c>
      <c r="T40" s="44">
        <v>0</v>
      </c>
      <c r="U40" s="42">
        <f t="shared" si="6"/>
        <v>3549.51</v>
      </c>
    </row>
    <row r="41" spans="1:21" ht="13.5" customHeight="1">
      <c r="A41" s="26" t="s">
        <v>19</v>
      </c>
      <c r="B41" s="27"/>
      <c r="C41" s="16">
        <v>18740.46</v>
      </c>
      <c r="D41" s="17">
        <f>D39*0.0765</f>
        <v>19525.86</v>
      </c>
      <c r="E41" s="16">
        <v>1431.29</v>
      </c>
      <c r="F41" s="16">
        <f t="shared" si="4"/>
        <v>6548.93</v>
      </c>
      <c r="G41" s="17">
        <f t="shared" si="5"/>
        <v>12976.93</v>
      </c>
      <c r="I41" s="16">
        <v>1268.6300000000001</v>
      </c>
      <c r="J41" s="16">
        <v>1211.42</v>
      </c>
      <c r="K41" s="16">
        <v>1307.43</v>
      </c>
      <c r="L41" s="16">
        <v>1330.16</v>
      </c>
      <c r="M41" s="16">
        <v>1431.29</v>
      </c>
      <c r="N41" s="44">
        <v>0</v>
      </c>
      <c r="O41" s="44">
        <v>0</v>
      </c>
      <c r="P41" s="44">
        <v>0</v>
      </c>
      <c r="Q41" s="44">
        <v>0</v>
      </c>
      <c r="R41" s="44">
        <v>0</v>
      </c>
      <c r="S41" s="44">
        <v>0</v>
      </c>
      <c r="T41" s="44">
        <v>0</v>
      </c>
      <c r="U41" s="42">
        <f t="shared" si="6"/>
        <v>6548.93</v>
      </c>
    </row>
    <row r="42" spans="1:21" ht="13.5" customHeight="1">
      <c r="A42" s="26" t="s">
        <v>20</v>
      </c>
      <c r="B42" s="27"/>
      <c r="C42" s="17">
        <v>19359.64</v>
      </c>
      <c r="D42" s="17">
        <f>D39*0.0944</f>
        <v>24094.655999999999</v>
      </c>
      <c r="E42" s="16">
        <v>1631.35</v>
      </c>
      <c r="F42" s="16">
        <f t="shared" si="4"/>
        <v>7810.23</v>
      </c>
      <c r="G42" s="17">
        <f t="shared" si="5"/>
        <v>16284.425999999999</v>
      </c>
      <c r="I42" s="16">
        <v>1541.5</v>
      </c>
      <c r="J42" s="16">
        <v>1470.9</v>
      </c>
      <c r="K42" s="16">
        <v>1609.81</v>
      </c>
      <c r="L42" s="16">
        <v>1556.67</v>
      </c>
      <c r="M42" s="16">
        <v>1631.35</v>
      </c>
      <c r="N42" s="43">
        <v>0</v>
      </c>
      <c r="O42" s="43">
        <v>0</v>
      </c>
      <c r="P42" s="43">
        <v>0</v>
      </c>
      <c r="Q42" s="43">
        <v>0</v>
      </c>
      <c r="R42" s="43">
        <v>0</v>
      </c>
      <c r="S42" s="43">
        <v>0</v>
      </c>
      <c r="T42" s="43">
        <v>0</v>
      </c>
      <c r="U42" s="42">
        <f t="shared" si="6"/>
        <v>7810.23</v>
      </c>
    </row>
    <row r="43" spans="1:21" ht="13.5" customHeight="1">
      <c r="A43" s="20" t="s">
        <v>21</v>
      </c>
      <c r="B43" s="28"/>
      <c r="C43" s="17">
        <v>19480.93</v>
      </c>
      <c r="D43" s="17">
        <f>1893.18*12</f>
        <v>22718.16</v>
      </c>
      <c r="E43" s="16">
        <v>787.42</v>
      </c>
      <c r="F43" s="16">
        <f t="shared" si="4"/>
        <v>3938.9300000000003</v>
      </c>
      <c r="G43" s="17">
        <f t="shared" si="5"/>
        <v>18779.23</v>
      </c>
      <c r="I43" s="16">
        <v>779.8</v>
      </c>
      <c r="J43" s="16">
        <v>779.8</v>
      </c>
      <c r="K43" s="16">
        <v>804.49</v>
      </c>
      <c r="L43" s="16">
        <v>787.42</v>
      </c>
      <c r="M43" s="16">
        <v>787.42</v>
      </c>
      <c r="N43" s="43">
        <v>0</v>
      </c>
      <c r="O43" s="43">
        <v>0</v>
      </c>
      <c r="P43" s="43">
        <v>0</v>
      </c>
      <c r="Q43" s="43">
        <v>0</v>
      </c>
      <c r="R43" s="43">
        <v>0</v>
      </c>
      <c r="S43" s="43">
        <v>0</v>
      </c>
      <c r="T43" s="43">
        <v>0</v>
      </c>
      <c r="U43" s="42">
        <f t="shared" si="6"/>
        <v>3938.9300000000003</v>
      </c>
    </row>
    <row r="44" spans="1:21" ht="13.5" customHeight="1">
      <c r="A44" s="11" t="s">
        <v>22</v>
      </c>
      <c r="B44" s="12"/>
      <c r="C44" s="17">
        <v>0</v>
      </c>
      <c r="D44" s="17">
        <v>350</v>
      </c>
      <c r="E44" s="16">
        <v>0</v>
      </c>
      <c r="F44" s="16">
        <f t="shared" si="4"/>
        <v>0</v>
      </c>
      <c r="G44" s="17">
        <f t="shared" si="5"/>
        <v>350</v>
      </c>
      <c r="I44" s="16">
        <v>0</v>
      </c>
      <c r="J44" s="16">
        <v>0</v>
      </c>
      <c r="K44" s="16">
        <v>0</v>
      </c>
      <c r="L44" s="16">
        <v>0</v>
      </c>
      <c r="M44" s="16">
        <v>0</v>
      </c>
      <c r="N44" s="43">
        <v>0</v>
      </c>
      <c r="O44" s="43">
        <v>0</v>
      </c>
      <c r="P44" s="43">
        <v>0</v>
      </c>
      <c r="Q44" s="43">
        <v>0</v>
      </c>
      <c r="R44" s="43">
        <v>0</v>
      </c>
      <c r="S44" s="43">
        <v>0</v>
      </c>
      <c r="T44" s="43">
        <v>0</v>
      </c>
      <c r="U44" s="42">
        <f t="shared" si="6"/>
        <v>0</v>
      </c>
    </row>
    <row r="45" spans="1:21" ht="13.5" customHeight="1">
      <c r="A45" s="20" t="s">
        <v>23</v>
      </c>
      <c r="B45" s="12"/>
      <c r="C45" s="17">
        <v>25523.51</v>
      </c>
      <c r="D45" s="17">
        <v>20000</v>
      </c>
      <c r="E45" s="16">
        <v>3540.58</v>
      </c>
      <c r="F45" s="16">
        <f t="shared" si="4"/>
        <v>11392.689999999999</v>
      </c>
      <c r="G45" s="17">
        <f t="shared" si="5"/>
        <v>8607.3100000000013</v>
      </c>
      <c r="I45" s="16">
        <v>0</v>
      </c>
      <c r="J45" s="16">
        <v>272.58</v>
      </c>
      <c r="K45" s="16">
        <v>2869.24</v>
      </c>
      <c r="L45" s="16">
        <v>4710.29</v>
      </c>
      <c r="M45" s="16">
        <v>3540.58</v>
      </c>
      <c r="N45" s="43">
        <v>0</v>
      </c>
      <c r="O45" s="43">
        <v>0</v>
      </c>
      <c r="P45" s="43">
        <v>0</v>
      </c>
      <c r="Q45" s="43">
        <v>0</v>
      </c>
      <c r="R45" s="43">
        <v>0</v>
      </c>
      <c r="S45" s="43">
        <v>0</v>
      </c>
      <c r="T45" s="43">
        <v>0</v>
      </c>
      <c r="U45" s="42">
        <f t="shared" si="6"/>
        <v>11392.689999999999</v>
      </c>
    </row>
    <row r="46" spans="1:21" ht="13.5" customHeight="1">
      <c r="A46" s="11" t="s">
        <v>24</v>
      </c>
      <c r="B46" s="12"/>
      <c r="C46" s="17">
        <v>451743.35</v>
      </c>
      <c r="D46" s="17">
        <v>420000</v>
      </c>
      <c r="E46" s="16">
        <v>57034.93</v>
      </c>
      <c r="F46" s="16">
        <f t="shared" si="4"/>
        <v>138350.97</v>
      </c>
      <c r="G46" s="17">
        <f t="shared" si="5"/>
        <v>281649.03000000003</v>
      </c>
      <c r="I46" s="16">
        <v>1435.95</v>
      </c>
      <c r="J46" s="16">
        <v>3011.52</v>
      </c>
      <c r="K46" s="16">
        <v>30169.84</v>
      </c>
      <c r="L46" s="16">
        <v>48473.23</v>
      </c>
      <c r="M46" s="16">
        <v>55260.43</v>
      </c>
      <c r="N46" s="43">
        <v>0</v>
      </c>
      <c r="O46" s="43">
        <v>0</v>
      </c>
      <c r="P46" s="43">
        <v>0</v>
      </c>
      <c r="Q46" s="43">
        <v>0</v>
      </c>
      <c r="R46" s="43">
        <v>0</v>
      </c>
      <c r="S46" s="43">
        <v>0</v>
      </c>
      <c r="T46" s="43">
        <v>0</v>
      </c>
      <c r="U46" s="42">
        <f t="shared" si="6"/>
        <v>138350.97</v>
      </c>
    </row>
    <row r="47" spans="1:21" ht="13.5" customHeight="1">
      <c r="A47" s="11" t="s">
        <v>25</v>
      </c>
      <c r="B47" s="28"/>
      <c r="C47" s="17">
        <v>0</v>
      </c>
      <c r="D47" s="17">
        <v>0</v>
      </c>
      <c r="E47" s="16">
        <v>0</v>
      </c>
      <c r="F47" s="16">
        <f t="shared" si="4"/>
        <v>0</v>
      </c>
      <c r="G47" s="17">
        <f t="shared" si="5"/>
        <v>0</v>
      </c>
      <c r="I47" s="16">
        <v>0</v>
      </c>
      <c r="J47" s="16">
        <v>0</v>
      </c>
      <c r="K47" s="16">
        <v>0</v>
      </c>
      <c r="L47" s="16">
        <v>0</v>
      </c>
      <c r="M47" s="16">
        <v>0</v>
      </c>
      <c r="N47" s="43">
        <v>0</v>
      </c>
      <c r="O47" s="43">
        <v>0</v>
      </c>
      <c r="P47" s="43">
        <v>0</v>
      </c>
      <c r="Q47" s="43">
        <v>0</v>
      </c>
      <c r="R47" s="43">
        <v>0</v>
      </c>
      <c r="S47" s="43">
        <v>0</v>
      </c>
      <c r="T47" s="43">
        <v>0</v>
      </c>
      <c r="U47" s="42">
        <f t="shared" si="6"/>
        <v>0</v>
      </c>
    </row>
    <row r="48" spans="1:21" ht="13.5" customHeight="1">
      <c r="A48" s="5" t="s">
        <v>26</v>
      </c>
      <c r="B48" s="5"/>
      <c r="C48" s="17">
        <v>14507.41</v>
      </c>
      <c r="D48" s="17">
        <v>40000</v>
      </c>
      <c r="E48" s="16">
        <v>0</v>
      </c>
      <c r="F48" s="16">
        <f t="shared" si="4"/>
        <v>9314.09</v>
      </c>
      <c r="G48" s="17">
        <f t="shared" si="5"/>
        <v>30685.91</v>
      </c>
      <c r="I48" s="16">
        <v>9314.09</v>
      </c>
      <c r="J48" s="16">
        <v>0</v>
      </c>
      <c r="K48" s="16">
        <v>0</v>
      </c>
      <c r="L48" s="16">
        <v>0</v>
      </c>
      <c r="M48" s="16">
        <v>0</v>
      </c>
      <c r="N48" s="44">
        <v>0</v>
      </c>
      <c r="O48" s="44">
        <v>0</v>
      </c>
      <c r="P48" s="44">
        <v>0</v>
      </c>
      <c r="Q48" s="44">
        <v>0</v>
      </c>
      <c r="R48" s="44">
        <v>0</v>
      </c>
      <c r="S48" s="44">
        <v>0</v>
      </c>
      <c r="T48" s="44">
        <v>0</v>
      </c>
      <c r="U48" s="42">
        <f t="shared" si="6"/>
        <v>9314.09</v>
      </c>
    </row>
    <row r="49" spans="1:21" ht="13.5" customHeight="1">
      <c r="A49" s="11" t="s">
        <v>27</v>
      </c>
      <c r="B49" s="12"/>
      <c r="C49" s="17">
        <v>410</v>
      </c>
      <c r="D49" s="17">
        <v>1300</v>
      </c>
      <c r="E49" s="16">
        <v>160</v>
      </c>
      <c r="F49" s="16">
        <f t="shared" si="4"/>
        <v>1158.48</v>
      </c>
      <c r="G49" s="17">
        <f t="shared" si="5"/>
        <v>141.51999999999998</v>
      </c>
      <c r="H49" s="29" t="s">
        <v>0</v>
      </c>
      <c r="I49" s="16">
        <v>0</v>
      </c>
      <c r="J49" s="16">
        <v>998.48</v>
      </c>
      <c r="K49" s="16">
        <v>0</v>
      </c>
      <c r="L49" s="16">
        <v>0</v>
      </c>
      <c r="M49" s="16">
        <v>160</v>
      </c>
      <c r="N49" s="44">
        <v>0</v>
      </c>
      <c r="O49" s="44">
        <v>0</v>
      </c>
      <c r="P49" s="44">
        <v>0</v>
      </c>
      <c r="Q49" s="44">
        <v>0</v>
      </c>
      <c r="R49" s="44">
        <v>0</v>
      </c>
      <c r="S49" s="44">
        <v>0</v>
      </c>
      <c r="T49" s="44">
        <v>0</v>
      </c>
      <c r="U49" s="42">
        <f t="shared" si="6"/>
        <v>1158.48</v>
      </c>
    </row>
    <row r="50" spans="1:21" ht="13.5" customHeight="1">
      <c r="A50" s="11" t="s">
        <v>28</v>
      </c>
      <c r="B50" s="12"/>
      <c r="C50" s="17">
        <v>2012.25</v>
      </c>
      <c r="D50" s="17">
        <v>1000</v>
      </c>
      <c r="E50" s="16">
        <v>17.100000000000001</v>
      </c>
      <c r="F50" s="16">
        <f t="shared" si="4"/>
        <v>762.81</v>
      </c>
      <c r="G50" s="17">
        <v>6210</v>
      </c>
      <c r="I50" s="16">
        <v>0</v>
      </c>
      <c r="J50" s="16">
        <v>288.91000000000003</v>
      </c>
      <c r="K50" s="16">
        <v>451.4</v>
      </c>
      <c r="L50" s="16">
        <v>5.4</v>
      </c>
      <c r="M50" s="16">
        <v>17.100000000000001</v>
      </c>
      <c r="N50" s="44">
        <v>0</v>
      </c>
      <c r="O50" s="44">
        <v>0</v>
      </c>
      <c r="P50" s="44">
        <v>0</v>
      </c>
      <c r="Q50" s="44">
        <v>0</v>
      </c>
      <c r="R50" s="44">
        <v>0</v>
      </c>
      <c r="S50" s="44">
        <v>0</v>
      </c>
      <c r="T50" s="44">
        <v>0</v>
      </c>
      <c r="U50" s="42">
        <f t="shared" si="6"/>
        <v>762.81</v>
      </c>
    </row>
    <row r="51" spans="1:21" ht="13.5" customHeight="1">
      <c r="B51" s="28"/>
      <c r="C51" s="17"/>
      <c r="D51" s="17"/>
      <c r="E51" s="17" t="s">
        <v>0</v>
      </c>
      <c r="F51" s="16" t="s">
        <v>0</v>
      </c>
      <c r="G51" s="17"/>
      <c r="I51" s="16" t="s">
        <v>0</v>
      </c>
      <c r="J51" s="16" t="s">
        <v>0</v>
      </c>
      <c r="K51" s="17" t="s">
        <v>0</v>
      </c>
    </row>
    <row r="52" spans="1:21" ht="13.5" customHeight="1">
      <c r="A52" s="21" t="s">
        <v>29</v>
      </c>
      <c r="B52" s="12"/>
      <c r="C52" s="17">
        <f t="shared" ref="C52:D52" si="7">SUM(C39:C50)</f>
        <v>798432.45000000007</v>
      </c>
      <c r="D52" s="17">
        <f t="shared" si="7"/>
        <v>805428.67599999998</v>
      </c>
      <c r="E52" s="17">
        <f>SUM(E39:E51)</f>
        <v>83337.350000000006</v>
      </c>
      <c r="F52" s="17">
        <f t="shared" ref="F52:G52" si="8">SUM(F39:F50)</f>
        <v>265008.31</v>
      </c>
      <c r="G52" s="17">
        <f t="shared" si="8"/>
        <v>546393.17600000009</v>
      </c>
      <c r="I52" s="17">
        <f>SUM(I39:I50)</f>
        <v>30948.22</v>
      </c>
      <c r="J52" s="17">
        <f>SUM(J39:J51)</f>
        <v>23893.980000000003</v>
      </c>
      <c r="K52" s="17">
        <f>SUM(K39:K51)</f>
        <v>54327.500000000007</v>
      </c>
      <c r="L52" s="17">
        <f>SUM(L39:L51)</f>
        <v>74275.759999999995</v>
      </c>
      <c r="M52" s="17">
        <f>SUM(M39:M51)</f>
        <v>81562.850000000006</v>
      </c>
    </row>
    <row r="53" spans="1:21" ht="11.25" customHeight="1">
      <c r="A53" s="2" t="s">
        <v>0</v>
      </c>
      <c r="C53" s="30"/>
      <c r="F53" s="3" t="s">
        <v>0</v>
      </c>
      <c r="K53" t="s">
        <v>0</v>
      </c>
      <c r="M53" s="3" t="s">
        <v>0</v>
      </c>
    </row>
    <row r="54" spans="1:21" ht="12" customHeight="1">
      <c r="A54" s="7" t="s">
        <v>30</v>
      </c>
      <c r="B54" s="31"/>
      <c r="C54" s="32">
        <v>45566</v>
      </c>
      <c r="D54" s="33"/>
      <c r="E54" s="35" t="s">
        <v>0</v>
      </c>
      <c r="F54" s="34">
        <f>F20+F35-F52</f>
        <v>254968.01</v>
      </c>
      <c r="K54" t="s">
        <v>0</v>
      </c>
    </row>
    <row r="55" spans="1:21" ht="12" customHeight="1">
      <c r="A55" s="34"/>
      <c r="B55" s="1" t="s">
        <v>0</v>
      </c>
      <c r="C55" s="30" t="s">
        <v>0</v>
      </c>
      <c r="F55" s="3" t="s">
        <v>0</v>
      </c>
      <c r="G55" s="34" t="s">
        <v>0</v>
      </c>
      <c r="H55" s="34" t="s">
        <v>0</v>
      </c>
      <c r="I55" t="s">
        <v>0</v>
      </c>
      <c r="J55" t="str">
        <f>I56</f>
        <v xml:space="preserve"> </v>
      </c>
      <c r="K55" t="s">
        <v>0</v>
      </c>
      <c r="M55" s="3" t="s">
        <v>0</v>
      </c>
    </row>
    <row r="56" spans="1:21" ht="12" customHeight="1">
      <c r="A56" s="34" t="s">
        <v>44</v>
      </c>
      <c r="B56" s="36" t="s">
        <v>31</v>
      </c>
      <c r="C56" s="36" t="s">
        <v>32</v>
      </c>
      <c r="D56" s="37" t="s">
        <v>33</v>
      </c>
      <c r="E56" s="36" t="s">
        <v>34</v>
      </c>
      <c r="F56" s="36" t="s">
        <v>35</v>
      </c>
      <c r="G56" s="36" t="s">
        <v>36</v>
      </c>
      <c r="H56" s="3" t="s">
        <v>0</v>
      </c>
      <c r="I56" t="s">
        <v>0</v>
      </c>
      <c r="J56" s="45"/>
      <c r="K56" t="s">
        <v>0</v>
      </c>
      <c r="M56" s="3" t="s">
        <v>0</v>
      </c>
    </row>
    <row r="57" spans="1:21" ht="12">
      <c r="A57" s="34"/>
      <c r="B57" s="34">
        <f>280.55+316.55</f>
        <v>597.1</v>
      </c>
      <c r="C57" s="38">
        <v>23172.49</v>
      </c>
      <c r="D57" s="34">
        <v>18898.52</v>
      </c>
      <c r="E57" s="34">
        <v>32326.38</v>
      </c>
      <c r="F57" s="34">
        <v>25560.39</v>
      </c>
      <c r="G57" s="34">
        <v>0</v>
      </c>
      <c r="I57" t="s">
        <v>0</v>
      </c>
      <c r="K57" t="s">
        <v>0</v>
      </c>
      <c r="M57" s="3" t="s">
        <v>0</v>
      </c>
    </row>
    <row r="58" spans="1:21" ht="11.25" customHeight="1">
      <c r="B58" s="36" t="s">
        <v>37</v>
      </c>
      <c r="C58" s="37" t="s">
        <v>38</v>
      </c>
      <c r="D58" s="36" t="s">
        <v>39</v>
      </c>
      <c r="E58" s="36" t="s">
        <v>40</v>
      </c>
      <c r="F58" s="36" t="s">
        <v>41</v>
      </c>
      <c r="G58" s="36" t="s">
        <v>42</v>
      </c>
      <c r="I58" s="36" t="s">
        <v>0</v>
      </c>
      <c r="K58" t="s">
        <v>0</v>
      </c>
      <c r="M58" s="3" t="s">
        <v>0</v>
      </c>
    </row>
    <row r="59" spans="1:21" ht="12">
      <c r="B59" s="34">
        <v>0</v>
      </c>
      <c r="C59" s="38">
        <v>0</v>
      </c>
      <c r="D59" s="34">
        <v>0</v>
      </c>
      <c r="E59" s="34">
        <v>0</v>
      </c>
      <c r="F59" s="34">
        <v>0</v>
      </c>
      <c r="G59" s="34">
        <v>0</v>
      </c>
      <c r="J59" s="34" t="s">
        <v>0</v>
      </c>
      <c r="K59" t="s">
        <v>0</v>
      </c>
    </row>
    <row r="60" spans="1:21" ht="12" customHeight="1">
      <c r="J60" t="s">
        <v>0</v>
      </c>
    </row>
    <row r="61" spans="1:21" ht="11.25" customHeight="1">
      <c r="H61" s="34" t="s">
        <v>0</v>
      </c>
      <c r="J61" s="45" t="s">
        <v>0</v>
      </c>
    </row>
    <row r="62" spans="1:21" ht="22.5" customHeight="1">
      <c r="F62" s="42"/>
    </row>
    <row r="63" spans="1:21" ht="12" customHeight="1"/>
    <row r="64" spans="1:21" ht="11.25" customHeight="1">
      <c r="A64" s="3" t="s">
        <v>0</v>
      </c>
      <c r="C64" s="30"/>
    </row>
    <row r="65" spans="1:3" ht="11.25" customHeight="1">
      <c r="A65" s="3"/>
      <c r="C65" s="30"/>
    </row>
    <row r="66" spans="1:3" ht="11.25" customHeight="1">
      <c r="C66" s="30"/>
    </row>
    <row r="67" spans="1:3" ht="11.25" customHeight="1">
      <c r="C67" s="30"/>
    </row>
    <row r="68" spans="1:3" ht="11.25" customHeight="1">
      <c r="C68" s="30"/>
    </row>
    <row r="69" spans="1:3" ht="11.25" customHeight="1">
      <c r="C69" s="30"/>
    </row>
    <row r="70" spans="1:3" ht="11.25" customHeight="1">
      <c r="C70" s="30"/>
    </row>
    <row r="71" spans="1:3" ht="11.25" customHeight="1">
      <c r="C71" s="30"/>
    </row>
    <row r="72" spans="1:3" ht="11.25" customHeight="1">
      <c r="C72" s="30"/>
    </row>
    <row r="73" spans="1:3" ht="11.25" customHeight="1">
      <c r="C73" s="30"/>
    </row>
    <row r="74" spans="1:3" ht="11.25" customHeight="1">
      <c r="C74" s="30"/>
    </row>
    <row r="75" spans="1:3" ht="11.25" customHeight="1"/>
    <row r="76" spans="1:3" ht="11.25" customHeight="1"/>
    <row r="77" spans="1:3" ht="11.25" customHeight="1"/>
    <row r="78" spans="1:3" ht="11.25" customHeight="1"/>
    <row r="79" spans="1:3" ht="11.25" customHeight="1"/>
    <row r="80" spans="1:3" ht="11.25" customHeight="1"/>
    <row r="81" ht="11.25" customHeight="1"/>
    <row r="82" ht="11.25" customHeight="1"/>
    <row r="83" ht="11.25" customHeight="1"/>
    <row r="84" ht="11.25" customHeight="1"/>
    <row r="85" ht="11.25" customHeight="1"/>
    <row r="86" ht="11.25" customHeight="1"/>
    <row r="87" ht="11.25" customHeight="1"/>
    <row r="88" ht="11.25" customHeight="1"/>
    <row r="89" ht="11.25" customHeight="1"/>
    <row r="90" ht="11.25" customHeight="1"/>
    <row r="91" ht="11.25" customHeight="1"/>
    <row r="92" ht="11.25" customHeight="1"/>
    <row r="93" ht="11.25" customHeight="1"/>
    <row r="94" ht="11.25" customHeight="1"/>
    <row r="95" ht="11.25" customHeight="1"/>
    <row r="96" ht="11.25" customHeight="1"/>
    <row r="97" ht="11.25" customHeight="1"/>
    <row r="98" ht="11.25" customHeight="1"/>
    <row r="99" ht="11.25" customHeight="1"/>
    <row r="100" ht="11.25" customHeight="1"/>
    <row r="101" ht="11.25" customHeight="1"/>
    <row r="102" ht="11.25" customHeight="1"/>
    <row r="103" ht="11.25" customHeight="1"/>
    <row r="104" ht="11.25" customHeight="1"/>
    <row r="105" ht="11.25" customHeight="1"/>
    <row r="106" ht="11.25" customHeight="1"/>
    <row r="107" ht="11.25" customHeight="1"/>
    <row r="108" ht="11.25" customHeight="1"/>
    <row r="109" ht="11.25" customHeight="1"/>
    <row r="110" ht="11.25" customHeight="1"/>
    <row r="111" ht="11.25" customHeight="1"/>
    <row r="112" ht="11.25" customHeight="1"/>
    <row r="113" ht="11.25" customHeight="1"/>
    <row r="114" ht="11.25" customHeight="1"/>
    <row r="115" ht="11.25" customHeight="1"/>
    <row r="116" ht="11.25" customHeight="1"/>
    <row r="117" ht="11.25" customHeight="1"/>
    <row r="118" ht="11.25" customHeight="1"/>
    <row r="119" ht="11.25" customHeight="1"/>
    <row r="120" ht="11.25" customHeight="1"/>
    <row r="121" ht="11.25" customHeight="1"/>
    <row r="122" ht="11.25" customHeight="1"/>
    <row r="123" ht="11.25" customHeight="1"/>
    <row r="124" ht="11.25" customHeight="1"/>
    <row r="125" ht="11.25" customHeight="1"/>
    <row r="126" ht="11.25" customHeight="1"/>
    <row r="127" ht="11.25" customHeight="1"/>
    <row r="128" ht="11.25" customHeight="1"/>
    <row r="129" ht="11.25" customHeight="1"/>
    <row r="130" ht="11.25" customHeight="1"/>
    <row r="131" ht="11.25" customHeight="1"/>
    <row r="132" ht="11.25" customHeight="1"/>
    <row r="133" ht="11.25" customHeight="1"/>
    <row r="134" ht="11.25" customHeight="1"/>
    <row r="135" ht="11.25" customHeight="1"/>
    <row r="136" ht="11.25" customHeight="1"/>
    <row r="137" ht="11.25" customHeight="1"/>
    <row r="138" ht="11.25" customHeight="1"/>
    <row r="139" ht="11.25" customHeight="1"/>
    <row r="140" ht="11.25" customHeight="1"/>
    <row r="141" ht="11.25" customHeight="1"/>
    <row r="142" ht="11.25" customHeight="1"/>
    <row r="143" ht="11.25" customHeight="1"/>
    <row r="144" ht="11.25" customHeight="1"/>
    <row r="145" ht="11.25" customHeight="1"/>
    <row r="146" ht="11.25" customHeight="1"/>
    <row r="147" ht="11.25" customHeight="1"/>
    <row r="148" ht="11.25" customHeight="1"/>
    <row r="149" ht="11.25" customHeight="1"/>
    <row r="150" ht="11.25" customHeight="1"/>
    <row r="151" ht="11.25" customHeight="1"/>
    <row r="152" ht="11.25" customHeight="1"/>
    <row r="153" ht="11.25" customHeight="1"/>
    <row r="154" ht="11.25" customHeight="1"/>
    <row r="155" ht="11.25" customHeight="1"/>
    <row r="156" ht="11.25" customHeight="1"/>
    <row r="157" ht="11.25" customHeight="1"/>
    <row r="158" ht="11.25" customHeight="1"/>
    <row r="159" ht="11.25" customHeight="1"/>
    <row r="160" ht="11.25" customHeight="1"/>
    <row r="161" ht="11.25" customHeight="1"/>
    <row r="162" ht="11.25" customHeight="1"/>
    <row r="163" ht="11.25" customHeight="1"/>
    <row r="164" ht="11.25" customHeight="1"/>
    <row r="165" ht="11.25" customHeight="1"/>
    <row r="166" ht="11.25" customHeight="1"/>
    <row r="167" ht="11.25" customHeight="1"/>
    <row r="168" ht="11.25" customHeight="1"/>
    <row r="169" ht="11.25" customHeight="1"/>
    <row r="170" ht="11.25" customHeight="1"/>
    <row r="171" ht="11.25" customHeight="1"/>
    <row r="172" ht="11.25" customHeight="1"/>
    <row r="173" ht="11.25" customHeight="1"/>
    <row r="174" ht="11.25" customHeight="1"/>
    <row r="175" ht="11.25" customHeight="1"/>
    <row r="176" ht="11.25" customHeight="1"/>
    <row r="177" ht="11.25" customHeight="1"/>
    <row r="178" ht="11.25" customHeight="1"/>
    <row r="179" ht="11.25" customHeight="1"/>
    <row r="180" ht="11.25" customHeight="1"/>
    <row r="181" ht="11.25" customHeight="1"/>
    <row r="182" ht="11.25" customHeight="1"/>
    <row r="183" ht="11.25" customHeight="1"/>
    <row r="184" ht="11.25" customHeight="1"/>
    <row r="185" ht="11.25" customHeight="1"/>
    <row r="186" ht="11.25" customHeight="1"/>
    <row r="187" ht="11.25" customHeight="1"/>
    <row r="188" ht="11.25" customHeight="1"/>
    <row r="189" ht="11.25" customHeight="1"/>
    <row r="190" ht="11.25" customHeight="1"/>
    <row r="191" ht="11.25" customHeight="1"/>
    <row r="192" ht="11.25" customHeight="1"/>
    <row r="193" ht="11.25" customHeight="1"/>
    <row r="194" ht="11.25" customHeight="1"/>
    <row r="195" ht="11.25" customHeight="1"/>
    <row r="196" ht="11.25" customHeight="1"/>
    <row r="197" ht="11.25" customHeight="1"/>
    <row r="198" ht="11.25" customHeight="1"/>
    <row r="199" ht="11.25" customHeight="1"/>
    <row r="200" ht="11.25" customHeight="1"/>
    <row r="201" ht="11.25" customHeight="1"/>
    <row r="202" ht="11.25" customHeight="1"/>
    <row r="203" ht="11.25" customHeight="1"/>
    <row r="204" ht="11.25" customHeight="1"/>
    <row r="205" ht="11.25" customHeight="1"/>
    <row r="206" ht="11.25" customHeight="1"/>
    <row r="207" ht="11.25" customHeight="1"/>
    <row r="208" ht="11.25" customHeight="1"/>
    <row r="209" ht="11.25" customHeight="1"/>
    <row r="210" ht="11.25" customHeight="1"/>
    <row r="211" ht="11.25" customHeight="1"/>
    <row r="212" ht="11.25" customHeight="1"/>
    <row r="213" ht="11.25" customHeight="1"/>
    <row r="214" ht="11.25" customHeight="1"/>
    <row r="215" ht="11.25" customHeight="1"/>
    <row r="216" ht="11.25" customHeight="1"/>
    <row r="217" ht="11.25" customHeight="1"/>
    <row r="218" ht="11.25" customHeight="1"/>
    <row r="219" ht="11.25" customHeight="1"/>
    <row r="220" ht="11.25" customHeight="1"/>
    <row r="221" ht="11.25" customHeight="1"/>
    <row r="222" ht="11.25" customHeight="1"/>
    <row r="223" ht="11.25" customHeight="1"/>
    <row r="224" ht="11.25" customHeight="1"/>
    <row r="225" ht="11.25" customHeight="1"/>
    <row r="226" ht="11.25" customHeight="1"/>
    <row r="227" ht="11.25" customHeight="1"/>
    <row r="228" ht="11.25" customHeight="1"/>
    <row r="229" ht="11.25" customHeight="1"/>
    <row r="230" ht="11.25" customHeight="1"/>
    <row r="231" ht="11.25" customHeight="1"/>
    <row r="232" ht="11.25" customHeight="1"/>
    <row r="233" ht="11.25" customHeight="1"/>
    <row r="234" ht="11.25" customHeight="1"/>
    <row r="235" ht="11.25" customHeight="1"/>
    <row r="236" ht="11.25" customHeight="1"/>
    <row r="237" ht="11.25" customHeight="1"/>
    <row r="238" ht="11.25" customHeight="1"/>
    <row r="239" ht="11.25" customHeight="1"/>
    <row r="240" ht="11.25" customHeight="1"/>
    <row r="241" ht="11.25" customHeight="1"/>
    <row r="242" ht="11.25" customHeight="1"/>
    <row r="243" ht="11.25" customHeight="1"/>
    <row r="244" ht="11.25" customHeight="1"/>
    <row r="245" ht="11.25" customHeight="1"/>
    <row r="246" ht="11.25" customHeight="1"/>
    <row r="247" ht="11.25" customHeight="1"/>
    <row r="248" ht="11.25" customHeight="1"/>
    <row r="249" ht="11.25" customHeight="1"/>
    <row r="250" ht="11.25" customHeight="1"/>
    <row r="251" ht="11.25" customHeight="1"/>
    <row r="252" ht="11.25" customHeight="1"/>
    <row r="253" ht="11.25" customHeight="1"/>
    <row r="254" ht="11.25" customHeight="1"/>
    <row r="255" ht="11.25" customHeight="1"/>
    <row r="256" ht="11.25" customHeight="1"/>
    <row r="257" ht="11.25" customHeight="1"/>
    <row r="258" ht="11.25" customHeight="1"/>
    <row r="259" ht="11.25" customHeight="1"/>
    <row r="260" ht="11.25" customHeight="1"/>
    <row r="261" ht="11.25" customHeight="1"/>
    <row r="262" ht="11.25" customHeight="1"/>
    <row r="263" ht="11.25" customHeight="1"/>
    <row r="264" ht="11.25" customHeight="1"/>
    <row r="265" ht="11.25" customHeight="1"/>
    <row r="266" ht="11.2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  <row r="1001" ht="15.75" customHeight="1"/>
    <row r="1002" ht="15.75" customHeight="1"/>
    <row r="1003" ht="15.75" customHeight="1"/>
    <row r="1004" ht="15.75" customHeight="1"/>
    <row r="1005" ht="15.75" customHeight="1"/>
    <row r="1006" ht="15.75" customHeight="1"/>
    <row r="1048553" spans="10:10" ht="15" customHeight="1">
      <c r="J1048553" t="s">
        <v>0</v>
      </c>
    </row>
  </sheetData>
  <pageMargins left="0.25" right="0" top="0.75" bottom="0.75" header="0.3" footer="0.3"/>
  <pageSetup scale="10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1000"/>
  <sheetViews>
    <sheetView workbookViewId="0"/>
  </sheetViews>
  <sheetFormatPr defaultColWidth="14.42578125" defaultRowHeight="15" customHeight="1"/>
  <cols>
    <col min="1" max="6" width="11.42578125" customWidth="1"/>
  </cols>
  <sheetData>
    <row r="1" ht="11.25" customHeight="1"/>
    <row r="2" ht="11.25" customHeight="1"/>
    <row r="3" ht="11.25" customHeight="1"/>
    <row r="4" ht="11.25" customHeight="1"/>
    <row r="5" ht="11.25" customHeight="1"/>
    <row r="6" ht="11.25" customHeight="1"/>
    <row r="7" ht="11.25" customHeight="1"/>
    <row r="8" ht="11.25" customHeight="1"/>
    <row r="9" ht="11.25" customHeight="1"/>
    <row r="10" ht="11.25" customHeight="1"/>
    <row r="11" ht="11.25" customHeight="1"/>
    <row r="12" ht="11.25" customHeight="1"/>
    <row r="13" ht="11.25" customHeight="1"/>
    <row r="14" ht="11.25" customHeight="1"/>
    <row r="15" ht="11.25" customHeight="1"/>
    <row r="16" ht="11.25" customHeight="1"/>
    <row r="17" ht="11.25" customHeight="1"/>
    <row r="18" ht="11.25" customHeight="1"/>
    <row r="19" ht="11.25" customHeight="1"/>
    <row r="20" ht="11.25" customHeight="1"/>
    <row r="21" ht="11.25" customHeight="1"/>
    <row r="22" ht="11.25" customHeight="1"/>
    <row r="23" ht="11.25" customHeight="1"/>
    <row r="24" ht="11.25" customHeight="1"/>
    <row r="25" ht="11.25" customHeight="1"/>
    <row r="26" ht="11.25" customHeight="1"/>
    <row r="27" ht="11.25" customHeight="1"/>
    <row r="28" ht="11.25" customHeight="1"/>
    <row r="29" ht="11.25" customHeight="1"/>
    <row r="30" ht="11.25" customHeight="1"/>
    <row r="31" ht="11.25" customHeight="1"/>
    <row r="32" ht="11.25" customHeight="1"/>
    <row r="33" ht="11.25" customHeight="1"/>
    <row r="34" ht="11.25" customHeight="1"/>
    <row r="35" ht="11.25" customHeight="1"/>
    <row r="36" ht="11.25" customHeight="1"/>
    <row r="37" ht="11.25" customHeight="1"/>
    <row r="38" ht="11.25" customHeight="1"/>
    <row r="39" ht="11.25" customHeight="1"/>
    <row r="40" ht="11.25" customHeight="1"/>
    <row r="41" ht="11.25" customHeight="1"/>
    <row r="42" ht="11.25" customHeight="1"/>
    <row r="43" ht="11.25" customHeight="1"/>
    <row r="44" ht="11.25" customHeight="1"/>
    <row r="45" ht="11.25" customHeight="1"/>
    <row r="46" ht="11.25" customHeight="1"/>
    <row r="47" ht="11.25" customHeight="1"/>
    <row r="48" ht="11.25" customHeight="1"/>
    <row r="49" ht="11.25" customHeight="1"/>
    <row r="50" ht="11.25" customHeight="1"/>
    <row r="51" ht="11.25" customHeight="1"/>
    <row r="52" ht="11.25" customHeight="1"/>
    <row r="53" ht="11.25" customHeight="1"/>
    <row r="54" ht="11.25" customHeight="1"/>
    <row r="55" ht="11.25" customHeight="1"/>
    <row r="56" ht="11.25" customHeight="1"/>
    <row r="57" ht="11.25" customHeight="1"/>
    <row r="58" ht="11.25" customHeight="1"/>
    <row r="59" ht="11.25" customHeight="1"/>
    <row r="60" ht="11.25" customHeight="1"/>
    <row r="61" ht="11.25" customHeight="1"/>
    <row r="62" ht="11.25" customHeight="1"/>
    <row r="63" ht="11.25" customHeight="1"/>
    <row r="64" ht="11.25" customHeight="1"/>
    <row r="65" ht="11.25" customHeight="1"/>
    <row r="66" ht="11.25" customHeight="1"/>
    <row r="67" ht="11.25" customHeight="1"/>
    <row r="68" ht="11.25" customHeight="1"/>
    <row r="69" ht="11.25" customHeight="1"/>
    <row r="70" ht="11.25" customHeight="1"/>
    <row r="71" ht="11.25" customHeight="1"/>
    <row r="72" ht="11.25" customHeight="1"/>
    <row r="73" ht="11.25" customHeight="1"/>
    <row r="74" ht="11.25" customHeight="1"/>
    <row r="75" ht="11.25" customHeight="1"/>
    <row r="76" ht="11.25" customHeight="1"/>
    <row r="77" ht="11.25" customHeight="1"/>
    <row r="78" ht="11.25" customHeight="1"/>
    <row r="79" ht="11.25" customHeight="1"/>
    <row r="80" ht="11.25" customHeight="1"/>
    <row r="81" ht="11.25" customHeight="1"/>
    <row r="82" ht="11.25" customHeight="1"/>
    <row r="83" ht="11.25" customHeight="1"/>
    <row r="84" ht="11.25" customHeight="1"/>
    <row r="85" ht="11.25" customHeight="1"/>
    <row r="86" ht="11.25" customHeight="1"/>
    <row r="87" ht="11.25" customHeight="1"/>
    <row r="88" ht="11.25" customHeight="1"/>
    <row r="89" ht="11.25" customHeight="1"/>
    <row r="90" ht="11.25" customHeight="1"/>
    <row r="91" ht="11.25" customHeight="1"/>
    <row r="92" ht="11.25" customHeight="1"/>
    <row r="93" ht="11.25" customHeight="1"/>
    <row r="94" ht="11.25" customHeight="1"/>
    <row r="95" ht="11.25" customHeight="1"/>
    <row r="96" ht="11.25" customHeight="1"/>
    <row r="97" ht="11.25" customHeight="1"/>
    <row r="98" ht="11.25" customHeight="1"/>
    <row r="99" ht="11.25" customHeight="1"/>
    <row r="100" ht="11.25" customHeight="1"/>
    <row r="101" ht="11.25" customHeight="1"/>
    <row r="102" ht="11.25" customHeight="1"/>
    <row r="103" ht="11.25" customHeight="1"/>
    <row r="104" ht="11.25" customHeight="1"/>
    <row r="105" ht="11.25" customHeight="1"/>
    <row r="106" ht="11.25" customHeight="1"/>
    <row r="107" ht="11.25" customHeight="1"/>
    <row r="108" ht="11.25" customHeight="1"/>
    <row r="109" ht="11.25" customHeight="1"/>
    <row r="110" ht="11.25" customHeight="1"/>
    <row r="111" ht="11.25" customHeight="1"/>
    <row r="112" ht="11.25" customHeight="1"/>
    <row r="113" ht="11.25" customHeight="1"/>
    <row r="114" ht="11.25" customHeight="1"/>
    <row r="115" ht="11.25" customHeight="1"/>
    <row r="116" ht="11.25" customHeight="1"/>
    <row r="117" ht="11.25" customHeight="1"/>
    <row r="118" ht="11.25" customHeight="1"/>
    <row r="119" ht="11.25" customHeight="1"/>
    <row r="120" ht="11.25" customHeight="1"/>
    <row r="121" ht="11.25" customHeight="1"/>
    <row r="122" ht="11.25" customHeight="1"/>
    <row r="123" ht="11.25" customHeight="1"/>
    <row r="124" ht="11.25" customHeight="1"/>
    <row r="125" ht="11.25" customHeight="1"/>
    <row r="126" ht="11.25" customHeight="1"/>
    <row r="127" ht="11.25" customHeight="1"/>
    <row r="128" ht="11.25" customHeight="1"/>
    <row r="129" ht="11.25" customHeight="1"/>
    <row r="130" ht="11.25" customHeight="1"/>
    <row r="131" ht="11.25" customHeight="1"/>
    <row r="132" ht="11.25" customHeight="1"/>
    <row r="133" ht="11.25" customHeight="1"/>
    <row r="134" ht="11.25" customHeight="1"/>
    <row r="135" ht="11.25" customHeight="1"/>
    <row r="136" ht="11.25" customHeight="1"/>
    <row r="137" ht="11.25" customHeight="1"/>
    <row r="138" ht="11.25" customHeight="1"/>
    <row r="139" ht="11.25" customHeight="1"/>
    <row r="140" ht="11.25" customHeight="1"/>
    <row r="141" ht="11.25" customHeight="1"/>
    <row r="142" ht="11.25" customHeight="1"/>
    <row r="143" ht="11.25" customHeight="1"/>
    <row r="144" ht="11.25" customHeight="1"/>
    <row r="145" ht="11.25" customHeight="1"/>
    <row r="146" ht="11.25" customHeight="1"/>
    <row r="147" ht="11.25" customHeight="1"/>
    <row r="148" ht="11.25" customHeight="1"/>
    <row r="149" ht="11.25" customHeight="1"/>
    <row r="150" ht="11.25" customHeight="1"/>
    <row r="151" ht="11.25" customHeight="1"/>
    <row r="152" ht="11.25" customHeight="1"/>
    <row r="153" ht="11.25" customHeight="1"/>
    <row r="154" ht="11.25" customHeight="1"/>
    <row r="155" ht="11.25" customHeight="1"/>
    <row r="156" ht="11.25" customHeight="1"/>
    <row r="157" ht="11.25" customHeight="1"/>
    <row r="158" ht="11.25" customHeight="1"/>
    <row r="159" ht="11.25" customHeight="1"/>
    <row r="160" ht="11.25" customHeight="1"/>
    <row r="161" ht="11.25" customHeight="1"/>
    <row r="162" ht="11.25" customHeight="1"/>
    <row r="163" ht="11.25" customHeight="1"/>
    <row r="164" ht="11.25" customHeight="1"/>
    <row r="165" ht="11.25" customHeight="1"/>
    <row r="166" ht="11.25" customHeight="1"/>
    <row r="167" ht="11.25" customHeight="1"/>
    <row r="168" ht="11.25" customHeight="1"/>
    <row r="169" ht="11.25" customHeight="1"/>
    <row r="170" ht="11.25" customHeight="1"/>
    <row r="171" ht="11.25" customHeight="1"/>
    <row r="172" ht="11.25" customHeight="1"/>
    <row r="173" ht="11.25" customHeight="1"/>
    <row r="174" ht="11.25" customHeight="1"/>
    <row r="175" ht="11.25" customHeight="1"/>
    <row r="176" ht="11.25" customHeight="1"/>
    <row r="177" ht="11.25" customHeight="1"/>
    <row r="178" ht="11.25" customHeight="1"/>
    <row r="179" ht="11.25" customHeight="1"/>
    <row r="180" ht="11.25" customHeight="1"/>
    <row r="181" ht="11.25" customHeight="1"/>
    <row r="182" ht="11.25" customHeight="1"/>
    <row r="183" ht="11.25" customHeight="1"/>
    <row r="184" ht="11.25" customHeight="1"/>
    <row r="185" ht="11.25" customHeight="1"/>
    <row r="186" ht="11.25" customHeight="1"/>
    <row r="187" ht="11.25" customHeight="1"/>
    <row r="188" ht="11.25" customHeight="1"/>
    <row r="189" ht="11.25" customHeight="1"/>
    <row r="190" ht="11.25" customHeight="1"/>
    <row r="191" ht="11.25" customHeight="1"/>
    <row r="192" ht="11.25" customHeight="1"/>
    <row r="193" ht="11.25" customHeight="1"/>
    <row r="194" ht="11.25" customHeight="1"/>
    <row r="195" ht="11.25" customHeight="1"/>
    <row r="196" ht="11.25" customHeight="1"/>
    <row r="197" ht="11.25" customHeight="1"/>
    <row r="198" ht="11.25" customHeight="1"/>
    <row r="199" ht="11.25" customHeight="1"/>
    <row r="200" ht="11.25" customHeight="1"/>
    <row r="201" ht="11.25" customHeight="1"/>
    <row r="202" ht="11.25" customHeight="1"/>
    <row r="203" ht="11.25" customHeight="1"/>
    <row r="204" ht="11.25" customHeight="1"/>
    <row r="205" ht="11.25" customHeight="1"/>
    <row r="206" ht="11.25" customHeight="1"/>
    <row r="207" ht="11.25" customHeight="1"/>
    <row r="208" ht="11.25" customHeight="1"/>
    <row r="209" ht="11.25" customHeight="1"/>
    <row r="210" ht="11.25" customHeight="1"/>
    <row r="211" ht="11.25" customHeight="1"/>
    <row r="212" ht="11.25" customHeight="1"/>
    <row r="213" ht="11.25" customHeight="1"/>
    <row r="214" ht="11.25" customHeight="1"/>
    <row r="215" ht="11.25" customHeight="1"/>
    <row r="216" ht="11.25" customHeight="1"/>
    <row r="217" ht="11.25" customHeight="1"/>
    <row r="218" ht="11.25" customHeight="1"/>
    <row r="219" ht="11.25" customHeight="1"/>
    <row r="220" ht="11.2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pageMargins left="0.7" right="0.7" top="0.75" bottom="0.75" header="0" footer="0"/>
  <pageSetup orientation="landscape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1000"/>
  <sheetViews>
    <sheetView workbookViewId="0"/>
  </sheetViews>
  <sheetFormatPr defaultColWidth="14.42578125" defaultRowHeight="15" customHeight="1"/>
  <cols>
    <col min="1" max="6" width="11.42578125" customWidth="1"/>
  </cols>
  <sheetData>
    <row r="1" ht="11.25" customHeight="1"/>
    <row r="2" ht="11.25" customHeight="1"/>
    <row r="3" ht="11.25" customHeight="1"/>
    <row r="4" ht="11.25" customHeight="1"/>
    <row r="5" ht="11.25" customHeight="1"/>
    <row r="6" ht="11.25" customHeight="1"/>
    <row r="7" ht="11.25" customHeight="1"/>
    <row r="8" ht="11.25" customHeight="1"/>
    <row r="9" ht="11.25" customHeight="1"/>
    <row r="10" ht="11.25" customHeight="1"/>
    <row r="11" ht="11.25" customHeight="1"/>
    <row r="12" ht="11.25" customHeight="1"/>
    <row r="13" ht="11.25" customHeight="1"/>
    <row r="14" ht="11.25" customHeight="1"/>
    <row r="15" ht="11.25" customHeight="1"/>
    <row r="16" ht="11.25" customHeight="1"/>
    <row r="17" ht="11.25" customHeight="1"/>
    <row r="18" ht="11.25" customHeight="1"/>
    <row r="19" ht="11.25" customHeight="1"/>
    <row r="20" ht="11.25" customHeight="1"/>
    <row r="21" ht="11.25" customHeight="1"/>
    <row r="22" ht="11.25" customHeight="1"/>
    <row r="23" ht="11.25" customHeight="1"/>
    <row r="24" ht="11.25" customHeight="1"/>
    <row r="25" ht="11.25" customHeight="1"/>
    <row r="26" ht="11.25" customHeight="1"/>
    <row r="27" ht="11.25" customHeight="1"/>
    <row r="28" ht="11.25" customHeight="1"/>
    <row r="29" ht="11.25" customHeight="1"/>
    <row r="30" ht="11.25" customHeight="1"/>
    <row r="31" ht="11.25" customHeight="1"/>
    <row r="32" ht="11.25" customHeight="1"/>
    <row r="33" ht="11.25" customHeight="1"/>
    <row r="34" ht="11.25" customHeight="1"/>
    <row r="35" ht="11.25" customHeight="1"/>
    <row r="36" ht="11.25" customHeight="1"/>
    <row r="37" ht="11.25" customHeight="1"/>
    <row r="38" ht="11.25" customHeight="1"/>
    <row r="39" ht="11.25" customHeight="1"/>
    <row r="40" ht="11.25" customHeight="1"/>
    <row r="41" ht="11.25" customHeight="1"/>
    <row r="42" ht="11.25" customHeight="1"/>
    <row r="43" ht="11.25" customHeight="1"/>
    <row r="44" ht="11.25" customHeight="1"/>
    <row r="45" ht="11.25" customHeight="1"/>
    <row r="46" ht="11.25" customHeight="1"/>
    <row r="47" ht="11.25" customHeight="1"/>
    <row r="48" ht="11.25" customHeight="1"/>
    <row r="49" ht="11.25" customHeight="1"/>
    <row r="50" ht="11.25" customHeight="1"/>
    <row r="51" ht="11.25" customHeight="1"/>
    <row r="52" ht="11.25" customHeight="1"/>
    <row r="53" ht="11.25" customHeight="1"/>
    <row r="54" ht="11.25" customHeight="1"/>
    <row r="55" ht="11.25" customHeight="1"/>
    <row r="56" ht="11.25" customHeight="1"/>
    <row r="57" ht="11.25" customHeight="1"/>
    <row r="58" ht="11.25" customHeight="1"/>
    <row r="59" ht="11.25" customHeight="1"/>
    <row r="60" ht="11.25" customHeight="1"/>
    <row r="61" ht="11.25" customHeight="1"/>
    <row r="62" ht="11.25" customHeight="1"/>
    <row r="63" ht="11.25" customHeight="1"/>
    <row r="64" ht="11.25" customHeight="1"/>
    <row r="65" ht="11.25" customHeight="1"/>
    <row r="66" ht="11.25" customHeight="1"/>
    <row r="67" ht="11.25" customHeight="1"/>
    <row r="68" ht="11.25" customHeight="1"/>
    <row r="69" ht="11.25" customHeight="1"/>
    <row r="70" ht="11.25" customHeight="1"/>
    <row r="71" ht="11.25" customHeight="1"/>
    <row r="72" ht="11.25" customHeight="1"/>
    <row r="73" ht="11.25" customHeight="1"/>
    <row r="74" ht="11.25" customHeight="1"/>
    <row r="75" ht="11.25" customHeight="1"/>
    <row r="76" ht="11.25" customHeight="1"/>
    <row r="77" ht="11.25" customHeight="1"/>
    <row r="78" ht="11.25" customHeight="1"/>
    <row r="79" ht="11.25" customHeight="1"/>
    <row r="80" ht="11.25" customHeight="1"/>
    <row r="81" ht="11.25" customHeight="1"/>
    <row r="82" ht="11.25" customHeight="1"/>
    <row r="83" ht="11.25" customHeight="1"/>
    <row r="84" ht="11.25" customHeight="1"/>
    <row r="85" ht="11.25" customHeight="1"/>
    <row r="86" ht="11.25" customHeight="1"/>
    <row r="87" ht="11.25" customHeight="1"/>
    <row r="88" ht="11.25" customHeight="1"/>
    <row r="89" ht="11.25" customHeight="1"/>
    <row r="90" ht="11.25" customHeight="1"/>
    <row r="91" ht="11.25" customHeight="1"/>
    <row r="92" ht="11.25" customHeight="1"/>
    <row r="93" ht="11.25" customHeight="1"/>
    <row r="94" ht="11.25" customHeight="1"/>
    <row r="95" ht="11.25" customHeight="1"/>
    <row r="96" ht="11.25" customHeight="1"/>
    <row r="97" ht="11.25" customHeight="1"/>
    <row r="98" ht="11.25" customHeight="1"/>
    <row r="99" ht="11.25" customHeight="1"/>
    <row r="100" ht="11.25" customHeight="1"/>
    <row r="101" ht="11.25" customHeight="1"/>
    <row r="102" ht="11.25" customHeight="1"/>
    <row r="103" ht="11.25" customHeight="1"/>
    <row r="104" ht="11.25" customHeight="1"/>
    <row r="105" ht="11.25" customHeight="1"/>
    <row r="106" ht="11.25" customHeight="1"/>
    <row r="107" ht="11.25" customHeight="1"/>
    <row r="108" ht="11.25" customHeight="1"/>
    <row r="109" ht="11.25" customHeight="1"/>
    <row r="110" ht="11.25" customHeight="1"/>
    <row r="111" ht="11.25" customHeight="1"/>
    <row r="112" ht="11.25" customHeight="1"/>
    <row r="113" ht="11.25" customHeight="1"/>
    <row r="114" ht="11.25" customHeight="1"/>
    <row r="115" ht="11.25" customHeight="1"/>
    <row r="116" ht="11.25" customHeight="1"/>
    <row r="117" ht="11.25" customHeight="1"/>
    <row r="118" ht="11.25" customHeight="1"/>
    <row r="119" ht="11.25" customHeight="1"/>
    <row r="120" ht="11.25" customHeight="1"/>
    <row r="121" ht="11.25" customHeight="1"/>
    <row r="122" ht="11.25" customHeight="1"/>
    <row r="123" ht="11.25" customHeight="1"/>
    <row r="124" ht="11.25" customHeight="1"/>
    <row r="125" ht="11.25" customHeight="1"/>
    <row r="126" ht="11.25" customHeight="1"/>
    <row r="127" ht="11.25" customHeight="1"/>
    <row r="128" ht="11.25" customHeight="1"/>
    <row r="129" ht="11.25" customHeight="1"/>
    <row r="130" ht="11.25" customHeight="1"/>
    <row r="131" ht="11.25" customHeight="1"/>
    <row r="132" ht="11.25" customHeight="1"/>
    <row r="133" ht="11.25" customHeight="1"/>
    <row r="134" ht="11.25" customHeight="1"/>
    <row r="135" ht="11.25" customHeight="1"/>
    <row r="136" ht="11.25" customHeight="1"/>
    <row r="137" ht="11.25" customHeight="1"/>
    <row r="138" ht="11.25" customHeight="1"/>
    <row r="139" ht="11.25" customHeight="1"/>
    <row r="140" ht="11.25" customHeight="1"/>
    <row r="141" ht="11.25" customHeight="1"/>
    <row r="142" ht="11.25" customHeight="1"/>
    <row r="143" ht="11.25" customHeight="1"/>
    <row r="144" ht="11.25" customHeight="1"/>
    <row r="145" ht="11.25" customHeight="1"/>
    <row r="146" ht="11.25" customHeight="1"/>
    <row r="147" ht="11.25" customHeight="1"/>
    <row r="148" ht="11.25" customHeight="1"/>
    <row r="149" ht="11.25" customHeight="1"/>
    <row r="150" ht="11.25" customHeight="1"/>
    <row r="151" ht="11.25" customHeight="1"/>
    <row r="152" ht="11.25" customHeight="1"/>
    <row r="153" ht="11.25" customHeight="1"/>
    <row r="154" ht="11.25" customHeight="1"/>
    <row r="155" ht="11.25" customHeight="1"/>
    <row r="156" ht="11.25" customHeight="1"/>
    <row r="157" ht="11.25" customHeight="1"/>
    <row r="158" ht="11.25" customHeight="1"/>
    <row r="159" ht="11.25" customHeight="1"/>
    <row r="160" ht="11.25" customHeight="1"/>
    <row r="161" ht="11.25" customHeight="1"/>
    <row r="162" ht="11.25" customHeight="1"/>
    <row r="163" ht="11.25" customHeight="1"/>
    <row r="164" ht="11.25" customHeight="1"/>
    <row r="165" ht="11.25" customHeight="1"/>
    <row r="166" ht="11.25" customHeight="1"/>
    <row r="167" ht="11.25" customHeight="1"/>
    <row r="168" ht="11.25" customHeight="1"/>
    <row r="169" ht="11.25" customHeight="1"/>
    <row r="170" ht="11.25" customHeight="1"/>
    <row r="171" ht="11.25" customHeight="1"/>
    <row r="172" ht="11.25" customHeight="1"/>
    <row r="173" ht="11.25" customHeight="1"/>
    <row r="174" ht="11.25" customHeight="1"/>
    <row r="175" ht="11.25" customHeight="1"/>
    <row r="176" ht="11.25" customHeight="1"/>
    <row r="177" ht="11.25" customHeight="1"/>
    <row r="178" ht="11.25" customHeight="1"/>
    <row r="179" ht="11.25" customHeight="1"/>
    <row r="180" ht="11.25" customHeight="1"/>
    <row r="181" ht="11.25" customHeight="1"/>
    <row r="182" ht="11.25" customHeight="1"/>
    <row r="183" ht="11.25" customHeight="1"/>
    <row r="184" ht="11.25" customHeight="1"/>
    <row r="185" ht="11.25" customHeight="1"/>
    <row r="186" ht="11.25" customHeight="1"/>
    <row r="187" ht="11.25" customHeight="1"/>
    <row r="188" ht="11.25" customHeight="1"/>
    <row r="189" ht="11.25" customHeight="1"/>
    <row r="190" ht="11.25" customHeight="1"/>
    <row r="191" ht="11.25" customHeight="1"/>
    <row r="192" ht="11.25" customHeight="1"/>
    <row r="193" ht="11.25" customHeight="1"/>
    <row r="194" ht="11.25" customHeight="1"/>
    <row r="195" ht="11.25" customHeight="1"/>
    <row r="196" ht="11.25" customHeight="1"/>
    <row r="197" ht="11.25" customHeight="1"/>
    <row r="198" ht="11.25" customHeight="1"/>
    <row r="199" ht="11.25" customHeight="1"/>
    <row r="200" ht="11.25" customHeight="1"/>
    <row r="201" ht="11.25" customHeight="1"/>
    <row r="202" ht="11.25" customHeight="1"/>
    <row r="203" ht="11.25" customHeight="1"/>
    <row r="204" ht="11.25" customHeight="1"/>
    <row r="205" ht="11.25" customHeight="1"/>
    <row r="206" ht="11.25" customHeight="1"/>
    <row r="207" ht="11.25" customHeight="1"/>
    <row r="208" ht="11.25" customHeight="1"/>
    <row r="209" ht="11.25" customHeight="1"/>
    <row r="210" ht="11.25" customHeight="1"/>
    <row r="211" ht="11.25" customHeight="1"/>
    <row r="212" ht="11.25" customHeight="1"/>
    <row r="213" ht="11.25" customHeight="1"/>
    <row r="214" ht="11.25" customHeight="1"/>
    <row r="215" ht="11.25" customHeight="1"/>
    <row r="216" ht="11.25" customHeight="1"/>
    <row r="217" ht="11.25" customHeight="1"/>
    <row r="218" ht="11.25" customHeight="1"/>
    <row r="219" ht="11.25" customHeight="1"/>
    <row r="220" ht="11.2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pageMargins left="0.7" right="0.7" top="0.75" bottom="0.75" header="0" footer="0"/>
  <pageSetup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Joyce</dc:creator>
  <cp:lastModifiedBy>Nancy McKinnon</cp:lastModifiedBy>
  <cp:lastPrinted>2024-09-10T00:43:59Z</cp:lastPrinted>
  <dcterms:created xsi:type="dcterms:W3CDTF">2023-08-27T20:11:27Z</dcterms:created>
  <dcterms:modified xsi:type="dcterms:W3CDTF">2024-12-16T15:28:37Z</dcterms:modified>
</cp:coreProperties>
</file>